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ocuments\___Kyncl\_2826_Nové Město na Moravě - rozšíření parkovací plochy u nemocnice\"/>
    </mc:Choice>
  </mc:AlternateContent>
  <xr:revisionPtr revIDLastSave="0" documentId="8_{EE0FD3CC-14C6-4747-BA59-FCF6B23226B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01 0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Naklady'!$A$1:$X$24</definedName>
    <definedName name="_xlnm.Print_Area" localSheetId="4">'001 001 Pol'!$A$1:$X$265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H44" i="1" s="1"/>
  <c r="I44" i="1" s="1"/>
  <c r="G43" i="1"/>
  <c r="F43" i="1"/>
  <c r="G41" i="1"/>
  <c r="F41" i="1"/>
  <c r="H41" i="1" s="1"/>
  <c r="I41" i="1" s="1"/>
  <c r="G40" i="1"/>
  <c r="H40" i="1" s="1"/>
  <c r="I40" i="1" s="1"/>
  <c r="F40" i="1"/>
  <c r="G39" i="1"/>
  <c r="F39" i="1"/>
  <c r="G264" i="13"/>
  <c r="BA144" i="13"/>
  <c r="BA120" i="13"/>
  <c r="BA18" i="13"/>
  <c r="BA10" i="13"/>
  <c r="G9" i="13"/>
  <c r="I9" i="13"/>
  <c r="I8" i="13" s="1"/>
  <c r="K9" i="13"/>
  <c r="K8" i="13" s="1"/>
  <c r="M9" i="13"/>
  <c r="O9" i="13"/>
  <c r="O8" i="13" s="1"/>
  <c r="Q9" i="13"/>
  <c r="Q8" i="13" s="1"/>
  <c r="V9" i="13"/>
  <c r="G13" i="13"/>
  <c r="I13" i="13"/>
  <c r="K13" i="13"/>
  <c r="M13" i="13"/>
  <c r="O13" i="13"/>
  <c r="Q13" i="13"/>
  <c r="V13" i="13"/>
  <c r="G17" i="13"/>
  <c r="I17" i="13"/>
  <c r="K17" i="13"/>
  <c r="M17" i="13"/>
  <c r="O17" i="13"/>
  <c r="Q17" i="13"/>
  <c r="V17" i="13"/>
  <c r="G21" i="13"/>
  <c r="M21" i="13" s="1"/>
  <c r="I21" i="13"/>
  <c r="K21" i="13"/>
  <c r="O21" i="13"/>
  <c r="Q21" i="13"/>
  <c r="V21" i="13"/>
  <c r="G30" i="13"/>
  <c r="M30" i="13" s="1"/>
  <c r="I30" i="13"/>
  <c r="K30" i="13"/>
  <c r="O30" i="13"/>
  <c r="Q30" i="13"/>
  <c r="V30" i="13"/>
  <c r="G42" i="13"/>
  <c r="M42" i="13" s="1"/>
  <c r="I42" i="13"/>
  <c r="K42" i="13"/>
  <c r="O42" i="13"/>
  <c r="Q42" i="13"/>
  <c r="V42" i="13"/>
  <c r="V8" i="13" s="1"/>
  <c r="G50" i="13"/>
  <c r="I50" i="13"/>
  <c r="K50" i="13"/>
  <c r="M50" i="13"/>
  <c r="O50" i="13"/>
  <c r="Q50" i="13"/>
  <c r="V50" i="13"/>
  <c r="G58" i="13"/>
  <c r="I58" i="13"/>
  <c r="K58" i="13"/>
  <c r="M58" i="13"/>
  <c r="O58" i="13"/>
  <c r="Q58" i="13"/>
  <c r="V58" i="13"/>
  <c r="G62" i="13"/>
  <c r="I62" i="13"/>
  <c r="K62" i="13"/>
  <c r="M62" i="13"/>
  <c r="O62" i="13"/>
  <c r="Q62" i="13"/>
  <c r="V62" i="13"/>
  <c r="G67" i="13"/>
  <c r="M67" i="13" s="1"/>
  <c r="I67" i="13"/>
  <c r="K67" i="13"/>
  <c r="O67" i="13"/>
  <c r="Q67" i="13"/>
  <c r="V67" i="13"/>
  <c r="G78" i="13"/>
  <c r="M78" i="13" s="1"/>
  <c r="I78" i="13"/>
  <c r="K78" i="13"/>
  <c r="O78" i="13"/>
  <c r="Q78" i="13"/>
  <c r="V78" i="13"/>
  <c r="G90" i="13"/>
  <c r="I90" i="13"/>
  <c r="I89" i="13" s="1"/>
  <c r="K90" i="13"/>
  <c r="K89" i="13" s="1"/>
  <c r="M90" i="13"/>
  <c r="O90" i="13"/>
  <c r="Q90" i="13"/>
  <c r="Q89" i="13" s="1"/>
  <c r="V90" i="13"/>
  <c r="G95" i="13"/>
  <c r="I95" i="13"/>
  <c r="K95" i="13"/>
  <c r="M95" i="13"/>
  <c r="O95" i="13"/>
  <c r="O89" i="13" s="1"/>
  <c r="Q95" i="13"/>
  <c r="V95" i="13"/>
  <c r="G99" i="13"/>
  <c r="I99" i="13"/>
  <c r="K99" i="13"/>
  <c r="M99" i="13"/>
  <c r="O99" i="13"/>
  <c r="Q99" i="13"/>
  <c r="V99" i="13"/>
  <c r="G104" i="13"/>
  <c r="M104" i="13" s="1"/>
  <c r="I104" i="13"/>
  <c r="K104" i="13"/>
  <c r="O104" i="13"/>
  <c r="Q104" i="13"/>
  <c r="V104" i="13"/>
  <c r="G109" i="13"/>
  <c r="M109" i="13" s="1"/>
  <c r="I109" i="13"/>
  <c r="K109" i="13"/>
  <c r="O109" i="13"/>
  <c r="Q109" i="13"/>
  <c r="V109" i="13"/>
  <c r="G114" i="13"/>
  <c r="M114" i="13" s="1"/>
  <c r="I114" i="13"/>
  <c r="K114" i="13"/>
  <c r="O114" i="13"/>
  <c r="Q114" i="13"/>
  <c r="V114" i="13"/>
  <c r="V89" i="13" s="1"/>
  <c r="G119" i="13"/>
  <c r="I119" i="13"/>
  <c r="K119" i="13"/>
  <c r="M119" i="13"/>
  <c r="O119" i="13"/>
  <c r="Q119" i="13"/>
  <c r="V119" i="13"/>
  <c r="G124" i="13"/>
  <c r="I124" i="13"/>
  <c r="K124" i="13"/>
  <c r="M124" i="13"/>
  <c r="O124" i="13"/>
  <c r="Q124" i="13"/>
  <c r="V124" i="13"/>
  <c r="G125" i="13"/>
  <c r="I125" i="13"/>
  <c r="K125" i="13"/>
  <c r="M125" i="13"/>
  <c r="O125" i="13"/>
  <c r="Q125" i="13"/>
  <c r="V125" i="13"/>
  <c r="G126" i="13"/>
  <c r="M126" i="13" s="1"/>
  <c r="I126" i="13"/>
  <c r="K126" i="13"/>
  <c r="O126" i="13"/>
  <c r="Q126" i="13"/>
  <c r="V126" i="13"/>
  <c r="I133" i="13"/>
  <c r="G134" i="13"/>
  <c r="M134" i="13" s="1"/>
  <c r="M133" i="13" s="1"/>
  <c r="I134" i="13"/>
  <c r="K134" i="13"/>
  <c r="K133" i="13" s="1"/>
  <c r="O134" i="13"/>
  <c r="O133" i="13" s="1"/>
  <c r="Q134" i="13"/>
  <c r="Q133" i="13" s="1"/>
  <c r="V134" i="13"/>
  <c r="V133" i="13" s="1"/>
  <c r="Q138" i="13"/>
  <c r="G139" i="13"/>
  <c r="G138" i="13" s="1"/>
  <c r="I139" i="13"/>
  <c r="I138" i="13" s="1"/>
  <c r="K139" i="13"/>
  <c r="K138" i="13" s="1"/>
  <c r="M139" i="13"/>
  <c r="O139" i="13"/>
  <c r="O138" i="13" s="1"/>
  <c r="Q139" i="13"/>
  <c r="V139" i="13"/>
  <c r="V138" i="13" s="1"/>
  <c r="G143" i="13"/>
  <c r="I143" i="13"/>
  <c r="K143" i="13"/>
  <c r="M143" i="13"/>
  <c r="O143" i="13"/>
  <c r="Q143" i="13"/>
  <c r="V143" i="13"/>
  <c r="G147" i="13"/>
  <c r="M147" i="13" s="1"/>
  <c r="I147" i="13"/>
  <c r="K147" i="13"/>
  <c r="O147" i="13"/>
  <c r="Q147" i="13"/>
  <c r="V147" i="13"/>
  <c r="G151" i="13"/>
  <c r="M151" i="13" s="1"/>
  <c r="I151" i="13"/>
  <c r="K151" i="13"/>
  <c r="O151" i="13"/>
  <c r="Q151" i="13"/>
  <c r="V151" i="13"/>
  <c r="G152" i="13"/>
  <c r="M152" i="13" s="1"/>
  <c r="I152" i="13"/>
  <c r="K152" i="13"/>
  <c r="O152" i="13"/>
  <c r="Q152" i="13"/>
  <c r="V152" i="13"/>
  <c r="G155" i="13"/>
  <c r="I155" i="13"/>
  <c r="K155" i="13"/>
  <c r="M155" i="13"/>
  <c r="O155" i="13"/>
  <c r="Q155" i="13"/>
  <c r="V155" i="13"/>
  <c r="O161" i="13"/>
  <c r="G162" i="13"/>
  <c r="G161" i="13" s="1"/>
  <c r="I162" i="13"/>
  <c r="I161" i="13" s="1"/>
  <c r="K162" i="13"/>
  <c r="K161" i="13" s="1"/>
  <c r="M162" i="13"/>
  <c r="M161" i="13" s="1"/>
  <c r="O162" i="13"/>
  <c r="Q162" i="13"/>
  <c r="Q161" i="13" s="1"/>
  <c r="V162" i="13"/>
  <c r="V161" i="13" s="1"/>
  <c r="G166" i="13"/>
  <c r="M166" i="13" s="1"/>
  <c r="I166" i="13"/>
  <c r="K166" i="13"/>
  <c r="O166" i="13"/>
  <c r="Q166" i="13"/>
  <c r="V166" i="13"/>
  <c r="I172" i="13"/>
  <c r="G173" i="13"/>
  <c r="M173" i="13" s="1"/>
  <c r="M172" i="13" s="1"/>
  <c r="I173" i="13"/>
  <c r="K173" i="13"/>
  <c r="K172" i="13" s="1"/>
  <c r="O173" i="13"/>
  <c r="O172" i="13" s="1"/>
  <c r="Q173" i="13"/>
  <c r="Q172" i="13" s="1"/>
  <c r="V173" i="13"/>
  <c r="V172" i="13" s="1"/>
  <c r="Q176" i="13"/>
  <c r="G177" i="13"/>
  <c r="G176" i="13" s="1"/>
  <c r="I177" i="13"/>
  <c r="I176" i="13" s="1"/>
  <c r="K177" i="13"/>
  <c r="K176" i="13" s="1"/>
  <c r="M177" i="13"/>
  <c r="M176" i="13" s="1"/>
  <c r="O177" i="13"/>
  <c r="O176" i="13" s="1"/>
  <c r="Q177" i="13"/>
  <c r="V177" i="13"/>
  <c r="V176" i="13" s="1"/>
  <c r="G183" i="13"/>
  <c r="I183" i="13"/>
  <c r="K183" i="13"/>
  <c r="M183" i="13"/>
  <c r="O183" i="13"/>
  <c r="Q183" i="13"/>
  <c r="V183" i="13"/>
  <c r="G187" i="13"/>
  <c r="M187" i="13" s="1"/>
  <c r="I187" i="13"/>
  <c r="K187" i="13"/>
  <c r="O187" i="13"/>
  <c r="Q187" i="13"/>
  <c r="V187" i="13"/>
  <c r="G190" i="13"/>
  <c r="M190" i="13" s="1"/>
  <c r="I190" i="13"/>
  <c r="K190" i="13"/>
  <c r="O190" i="13"/>
  <c r="Q190" i="13"/>
  <c r="V190" i="13"/>
  <c r="G193" i="13"/>
  <c r="M193" i="13" s="1"/>
  <c r="I193" i="13"/>
  <c r="K193" i="13"/>
  <c r="O193" i="13"/>
  <c r="Q193" i="13"/>
  <c r="V193" i="13"/>
  <c r="Q196" i="13"/>
  <c r="G197" i="13"/>
  <c r="G196" i="13" s="1"/>
  <c r="I197" i="13"/>
  <c r="I196" i="13" s="1"/>
  <c r="K197" i="13"/>
  <c r="K196" i="13" s="1"/>
  <c r="M197" i="13"/>
  <c r="M196" i="13" s="1"/>
  <c r="O197" i="13"/>
  <c r="O196" i="13" s="1"/>
  <c r="Q197" i="13"/>
  <c r="V197" i="13"/>
  <c r="V196" i="13" s="1"/>
  <c r="G202" i="13"/>
  <c r="G201" i="13" s="1"/>
  <c r="I202" i="13"/>
  <c r="I201" i="13" s="1"/>
  <c r="K202" i="13"/>
  <c r="K201" i="13" s="1"/>
  <c r="O202" i="13"/>
  <c r="O201" i="13" s="1"/>
  <c r="Q202" i="13"/>
  <c r="Q201" i="13" s="1"/>
  <c r="V202" i="13"/>
  <c r="V201" i="13" s="1"/>
  <c r="G209" i="13"/>
  <c r="M209" i="13" s="1"/>
  <c r="I209" i="13"/>
  <c r="K209" i="13"/>
  <c r="O209" i="13"/>
  <c r="Q209" i="13"/>
  <c r="V209" i="13"/>
  <c r="G213" i="13"/>
  <c r="M213" i="13" s="1"/>
  <c r="I213" i="13"/>
  <c r="K213" i="13"/>
  <c r="O213" i="13"/>
  <c r="Q213" i="13"/>
  <c r="V213" i="13"/>
  <c r="G219" i="13"/>
  <c r="I219" i="13"/>
  <c r="K219" i="13"/>
  <c r="M219" i="13"/>
  <c r="O219" i="13"/>
  <c r="Q219" i="13"/>
  <c r="V219" i="13"/>
  <c r="O225" i="13"/>
  <c r="G226" i="13"/>
  <c r="G225" i="13" s="1"/>
  <c r="I226" i="13"/>
  <c r="I225" i="13" s="1"/>
  <c r="K226" i="13"/>
  <c r="K225" i="13" s="1"/>
  <c r="M226" i="13"/>
  <c r="O226" i="13"/>
  <c r="Q226" i="13"/>
  <c r="Q225" i="13" s="1"/>
  <c r="V226" i="13"/>
  <c r="V225" i="13" s="1"/>
  <c r="G227" i="13"/>
  <c r="M227" i="13" s="1"/>
  <c r="I227" i="13"/>
  <c r="K227" i="13"/>
  <c r="O227" i="13"/>
  <c r="Q227" i="13"/>
  <c r="V227" i="13"/>
  <c r="G228" i="13"/>
  <c r="M228" i="13" s="1"/>
  <c r="I228" i="13"/>
  <c r="K228" i="13"/>
  <c r="O228" i="13"/>
  <c r="Q228" i="13"/>
  <c r="V228" i="13"/>
  <c r="G229" i="13"/>
  <c r="M229" i="13" s="1"/>
  <c r="I229" i="13"/>
  <c r="K229" i="13"/>
  <c r="O229" i="13"/>
  <c r="Q229" i="13"/>
  <c r="V229" i="13"/>
  <c r="Q230" i="13"/>
  <c r="G231" i="13"/>
  <c r="G230" i="13" s="1"/>
  <c r="I231" i="13"/>
  <c r="I230" i="13" s="1"/>
  <c r="K231" i="13"/>
  <c r="K230" i="13" s="1"/>
  <c r="M231" i="13"/>
  <c r="M230" i="13" s="1"/>
  <c r="O231" i="13"/>
  <c r="O230" i="13" s="1"/>
  <c r="Q231" i="13"/>
  <c r="V231" i="13"/>
  <c r="V230" i="13" s="1"/>
  <c r="G237" i="13"/>
  <c r="G236" i="13" s="1"/>
  <c r="I237" i="13"/>
  <c r="I236" i="13" s="1"/>
  <c r="K237" i="13"/>
  <c r="K236" i="13" s="1"/>
  <c r="O237" i="13"/>
  <c r="O236" i="13" s="1"/>
  <c r="Q237" i="13"/>
  <c r="Q236" i="13" s="1"/>
  <c r="V237" i="13"/>
  <c r="V236" i="13" s="1"/>
  <c r="G240" i="13"/>
  <c r="M240" i="13" s="1"/>
  <c r="I240" i="13"/>
  <c r="K240" i="13"/>
  <c r="O240" i="13"/>
  <c r="Q240" i="13"/>
  <c r="V240" i="13"/>
  <c r="G245" i="13"/>
  <c r="V245" i="13"/>
  <c r="G246" i="13"/>
  <c r="I246" i="13"/>
  <c r="I245" i="13" s="1"/>
  <c r="K246" i="13"/>
  <c r="K245" i="13" s="1"/>
  <c r="M246" i="13"/>
  <c r="O246" i="13"/>
  <c r="O245" i="13" s="1"/>
  <c r="Q246" i="13"/>
  <c r="Q245" i="13" s="1"/>
  <c r="V246" i="13"/>
  <c r="G250" i="13"/>
  <c r="I250" i="13"/>
  <c r="K250" i="13"/>
  <c r="M250" i="13"/>
  <c r="O250" i="13"/>
  <c r="Q250" i="13"/>
  <c r="V250" i="13"/>
  <c r="G254" i="13"/>
  <c r="I254" i="13"/>
  <c r="K254" i="13"/>
  <c r="M254" i="13"/>
  <c r="O254" i="13"/>
  <c r="Q254" i="13"/>
  <c r="V254" i="13"/>
  <c r="G258" i="13"/>
  <c r="M258" i="13" s="1"/>
  <c r="I258" i="13"/>
  <c r="K258" i="13"/>
  <c r="O258" i="13"/>
  <c r="Q258" i="13"/>
  <c r="V258" i="13"/>
  <c r="AE264" i="13"/>
  <c r="AF264" i="13"/>
  <c r="G23" i="12"/>
  <c r="G9" i="12"/>
  <c r="G8" i="12" s="1"/>
  <c r="I9" i="12"/>
  <c r="I8" i="12" s="1"/>
  <c r="K9" i="12"/>
  <c r="K8" i="12" s="1"/>
  <c r="M9" i="12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O8" i="12" s="1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G18" i="12"/>
  <c r="M18" i="12" s="1"/>
  <c r="M17" i="12" s="1"/>
  <c r="I18" i="12"/>
  <c r="K18" i="12"/>
  <c r="K17" i="12" s="1"/>
  <c r="O18" i="12"/>
  <c r="O17" i="12" s="1"/>
  <c r="Q18" i="12"/>
  <c r="Q17" i="12" s="1"/>
  <c r="V18" i="12"/>
  <c r="V17" i="12" s="1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AE23" i="12"/>
  <c r="I20" i="1"/>
  <c r="I19" i="1"/>
  <c r="I18" i="1"/>
  <c r="I17" i="1"/>
  <c r="F45" i="1"/>
  <c r="G45" i="1"/>
  <c r="G25" i="1" s="1"/>
  <c r="A25" i="1" s="1"/>
  <c r="H43" i="1"/>
  <c r="I43" i="1" s="1"/>
  <c r="H42" i="1"/>
  <c r="H39" i="1"/>
  <c r="H45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72" i="1"/>
  <c r="G26" i="1"/>
  <c r="A26" i="1"/>
  <c r="G28" i="1"/>
  <c r="G23" i="1"/>
  <c r="M225" i="13"/>
  <c r="M245" i="13"/>
  <c r="M138" i="13"/>
  <c r="M89" i="13"/>
  <c r="M8" i="13"/>
  <c r="M237" i="13"/>
  <c r="M236" i="13" s="1"/>
  <c r="M202" i="13"/>
  <c r="M201" i="13" s="1"/>
  <c r="G89" i="13"/>
  <c r="G8" i="13"/>
  <c r="G172" i="13"/>
  <c r="G133" i="13"/>
  <c r="M8" i="12"/>
  <c r="AF23" i="12"/>
  <c r="I39" i="1"/>
  <c r="I45" i="1" s="1"/>
  <c r="J44" i="1" s="1"/>
  <c r="J64" i="1" l="1"/>
  <c r="J69" i="1"/>
  <c r="J66" i="1"/>
  <c r="J63" i="1"/>
  <c r="J60" i="1"/>
  <c r="J57" i="1"/>
  <c r="J70" i="1"/>
  <c r="J58" i="1"/>
  <c r="J71" i="1"/>
  <c r="J68" i="1"/>
  <c r="J65" i="1"/>
  <c r="J62" i="1"/>
  <c r="J59" i="1"/>
  <c r="J67" i="1"/>
  <c r="J61" i="1"/>
  <c r="J39" i="1"/>
  <c r="J45" i="1" s="1"/>
  <c r="J41" i="1"/>
  <c r="J43" i="1"/>
  <c r="J40" i="1"/>
  <c r="A23" i="1"/>
  <c r="J72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B1967F2F-F819-4342-BD37-3D593F6519A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46401B3-542A-4679-98DA-CF10C927072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43BB89D0-AB8E-4946-B126-BA97FA2D9D0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7BE3D00-6A3E-4BF0-A8C8-F3663427024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<sst xmlns="http://schemas.openxmlformats.org/spreadsheetml/2006/main" count="1153" uniqueCount="399">
  <si>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</si>
  <si>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</si>
  <si>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</si>
  <si>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</si>
  <si>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</si>
  <si>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</si>
  <si>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</si>
  <si>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</si>
  <si>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</si>
  <si>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</si>
  <si>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</si>
  <si>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</si>
  <si>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</si>
  <si>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</si>
  <si>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</si>
  <si>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</si>
  <si>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</si>
  <si>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</si>
  <si>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</si>
  <si>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</si>
  <si>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</si>
  <si>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</si>
  <si>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</si>
  <si>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</si>
  <si>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</si>
  <si>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</si>
  <si>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</si>
  <si>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</si>
  <si>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</si>
  <si>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</si>
  <si>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</si>
  <si>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</si>
  <si>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</si>
  <si>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</si>
  <si>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</si>
  <si>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</si>
  <si>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</si>
  <si>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</si>
  <si>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</si>
  <si>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</si>
  <si>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</si>
  <si>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</si>
  <si>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</si>
  <si>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2826</t>
  </si>
  <si>
    <t>Nové Město na Moravě - rozšíření parkovací plochy u nemocnice</t>
  </si>
  <si>
    <t>Kraj Vysočina</t>
  </si>
  <si>
    <t>Žižkova 1882/57</t>
  </si>
  <si>
    <t>Jihlava-Jihlava</t>
  </si>
  <si>
    <t>58601</t>
  </si>
  <si>
    <t>70890749</t>
  </si>
  <si>
    <t>CZ70890749</t>
  </si>
  <si>
    <t>19.2.2022</t>
  </si>
  <si>
    <t>Stavba</t>
  </si>
  <si>
    <t>Ostatní a vedlejší náklady</t>
  </si>
  <si>
    <t>00</t>
  </si>
  <si>
    <t>Vedlejší a ostatní náklady</t>
  </si>
  <si>
    <t>Stavební objekt</t>
  </si>
  <si>
    <t>001</t>
  </si>
  <si>
    <t>Rozšíření parkovací plochy u nemocnice</t>
  </si>
  <si>
    <t>Celkem za stavbu</t>
  </si>
  <si>
    <t>CZK</t>
  </si>
  <si>
    <t>#POPS</t>
  </si>
  <si>
    <t>Popis stavby: 2826 - Nové Město na Moravě - rozšíření parkovací plochy u nemocnice</t>
  </si>
  <si>
    <t>#POPO</t>
  </si>
  <si>
    <t>Popis objektu: 00 - Vedlejší a ostatní náklady</t>
  </si>
  <si>
    <t>#POPR</t>
  </si>
  <si>
    <t>Popis rozpočtu: 00 - Vedlejší a ostatní náklady</t>
  </si>
  <si>
    <t>Popis objektu: 001 - Rozšíření parkovací plochy u nemocnice</t>
  </si>
  <si>
    <t>Popis rozpočtu: 001 - Rozšíření parkovací plochy u nemocnice</t>
  </si>
  <si>
    <t>Rekapitulace dílů</t>
  </si>
  <si>
    <t>Typ dílu</t>
  </si>
  <si>
    <t>1</t>
  </si>
  <si>
    <t>Zemní práce</t>
  </si>
  <si>
    <t>181</t>
  </si>
  <si>
    <t>Sadové úpravy</t>
  </si>
  <si>
    <t>2</t>
  </si>
  <si>
    <t>Základy a zvláštní zakládání</t>
  </si>
  <si>
    <t>212</t>
  </si>
  <si>
    <t>Trativody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</si>
  <si>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</si>
  <si>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</si>
  <si>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</si>
  <si>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</si>
  <si>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</si>
  <si>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</si>
  <si>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</si>
  <si>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</si>
  <si>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</si>
  <si>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</si>
  <si>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91.2</t>
  </si>
  <si>
    <t>Dopravní značení</t>
  </si>
  <si>
    <t>99</t>
  </si>
  <si>
    <t>Staveništní přesun hmot</t>
  </si>
  <si>
    <t>711</t>
  </si>
  <si>
    <t>Izolace proti vodě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</si>
  <si>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</si>
  <si>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</si>
  <si>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</si>
  <si>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</si>
  <si>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</si>
  <si>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</si>
  <si>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</si>
  <si>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</si>
  <si>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</si>
  <si>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</si>
  <si>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</si>
  <si>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</si>
  <si>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</si>
  <si>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</si>
  <si>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</si>
  <si>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</si>
  <si>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</si>
  <si>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</si>
  <si>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</si>
  <si>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</si>
  <si>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</si>
  <si>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</si>
  <si>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</si>
  <si>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</si>
  <si>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</si>
  <si>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</si>
  <si>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</si>
  <si>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</si>
  <si>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</si>
  <si>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</si>
  <si>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</si>
  <si>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</si>
  <si>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</si>
  <si>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</si>
  <si>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0023T</t>
  </si>
  <si>
    <t>Fotodokumentace stavby</t>
  </si>
  <si>
    <t>Soubor</t>
  </si>
  <si>
    <t>Vlastní</t>
  </si>
  <si>
    <t>Indiv</t>
  </si>
  <si>
    <t>VRN</t>
  </si>
  <si>
    <t>POL99_0</t>
  </si>
  <si>
    <t>005111020R</t>
  </si>
  <si>
    <t>Vytyčení stavby</t>
  </si>
  <si>
    <t>RTS 22/ I</t>
  </si>
  <si>
    <t>POL99_2</t>
  </si>
  <si>
    <t>00511T</t>
  </si>
  <si>
    <t>Geodetické zaměření stavby</t>
  </si>
  <si>
    <t>005127 RT</t>
  </si>
  <si>
    <t>Pronájem mobilního WC po dobu výstavby vč.dopravy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</si>
  <si>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</si>
  <si>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</si>
  <si>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</si>
  <si>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</si>
  <si>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</si>
  <si>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</si>
  <si>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005241030T</t>
  </si>
  <si>
    <t>Vyhotovení geometrického plánu</t>
  </si>
  <si>
    <t>00878T</t>
  </si>
  <si>
    <t>Dočasná dopravní opatření DIO</t>
  </si>
  <si>
    <t>00896T</t>
  </si>
  <si>
    <t>Oplocení staveniště po celou dobu výstavby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</si>
  <si>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</si>
  <si>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</si>
  <si>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</si>
  <si>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</si>
  <si>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SUM</t>
  </si>
  <si>
    <t>END</t>
  </si>
  <si>
    <t>Položkový soupis prací a dodávek</t>
  </si>
  <si>
    <t>113202111R00</t>
  </si>
  <si>
    <t>Vytrhání obrub z krajníků nebo obrubníků stojatých</t>
  </si>
  <si>
    <t>m</t>
  </si>
  <si>
    <t>822-1</t>
  </si>
  <si>
    <t>Práce</t>
  </si>
  <si>
    <t>POL1_</t>
  </si>
  <si>
    <t>s vybouráním lože, s přemístěním hmot na skládku na vzdálenost do 3 m nebo naložením na dopravní prostředek</t>
  </si>
  <si>
    <t>SPI</t>
  </si>
  <si>
    <t xml:space="preserve">Vybourání stávajících silničních obrubníků včetně betonového lože : </t>
  </si>
  <si>
    <t>VV</t>
  </si>
  <si>
    <t>38,00</t>
  </si>
  <si>
    <t>122201102R00</t>
  </si>
  <si>
    <t>Odkopávky a  prokopávky nezapažené v hornině 3_x000D_
 přes 100 do 1 000 m3</t>
  </si>
  <si>
    <t>m3</t>
  </si>
  <si>
    <t>800-1</t>
  </si>
  <si>
    <t>s přehozením výkopku na vzdálenost do 3 m nebo s naložením na dopravní prostředek,</t>
  </si>
  <si>
    <t xml:space="preserve">ZEMNÍ PRÁCE – odkop parkovací plochy : </t>
  </si>
  <si>
    <t>400,40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</si>
  <si>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</si>
  <si>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</si>
  <si>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</si>
  <si>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odkop pro palisády : </t>
  </si>
  <si>
    <t>26,22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</si>
  <si>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</si>
  <si>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</si>
  <si>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</si>
  <si>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odvoz přebytečné zeminy na skládku : </t>
  </si>
  <si>
    <t xml:space="preserve">zpětný zásyp - palisády, obrubníky_použít stávající zeminu : </t>
  </si>
  <si>
    <t>-38,60</t>
  </si>
  <si>
    <t>162701109R00</t>
  </si>
  <si>
    <t>Vodorovné přemístění výkopku příplatek k ceně za každých dalších i započatých 1 000 m přes 10 000 m_x000D_
 z horniny 1 až 4</t>
  </si>
  <si>
    <t>Začátek provozního součtu</t>
  </si>
  <si>
    <t xml:space="preserve">  ZEMNÍ PRÁCE – odkop parkovací plochy : </t>
  </si>
  <si>
    <t xml:space="preserve">  400,40</t>
  </si>
  <si>
    <t xml:space="preserve">  odkop pro palisády : </t>
  </si>
  <si>
    <t xml:space="preserve">  26,22</t>
  </si>
  <si>
    <t xml:space="preserve">  zpětný zásyp - palisády, obrubníky_použít stávající zeminu : </t>
  </si>
  <si>
    <t xml:space="preserve">  -38,60</t>
  </si>
  <si>
    <t>Konec provozního součtu</t>
  </si>
  <si>
    <t>388,02*10</t>
  </si>
  <si>
    <t>167101101R00</t>
  </si>
  <si>
    <t>Nakládání, skládání, překládání neulehlého výkopku nakládání výkopku_x000D_
 do 100 m3, z horniny 1 až 4</t>
  </si>
  <si>
    <t>171201201R00</t>
  </si>
  <si>
    <t>Uložení sypaniny na dočasnou skládku tak, že na 1 m2 plochy připadá přes 2 m3 výkopku nebo ornice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</si>
  <si>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</si>
  <si>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</si>
  <si>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</si>
  <si>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38,60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</si>
  <si>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</si>
  <si>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</si>
  <si>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</si>
  <si>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</si>
  <si>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 xml:space="preserve">zhutněná zemní pláň; min. 30 MPa, min 100 % PS (v případě nesplnění nutná úprava pláně) : </t>
  </si>
  <si>
    <t xml:space="preserve">KOMUNIKACE S POVRCHEM Z ASFALT. BETONU : </t>
  </si>
  <si>
    <t>797,00</t>
  </si>
  <si>
    <t>199000005R00</t>
  </si>
  <si>
    <t>Poplatky za skládku zeminy 1- 4, skupina 17 05 04 z Katalogu odpadů</t>
  </si>
  <si>
    <t>t</t>
  </si>
  <si>
    <t>388,02*1,90</t>
  </si>
  <si>
    <t>190-001</t>
  </si>
  <si>
    <t>D+M úprava zemní pláně tl.min.400 mm, ověří se zkušebním úsekem</t>
  </si>
  <si>
    <t xml:space="preserve">m2    </t>
  </si>
  <si>
    <t xml:space="preserve">zhutněná zemní pláň min 30 MPa nebo 45 MPa, min.100% PS : </t>
  </si>
  <si>
    <t xml:space="preserve">úprava podloží vozovky v případě nesplnění únosnosti pláně dle PD : </t>
  </si>
  <si>
    <t xml:space="preserve">položka bude čerpána pouze v případě nevyhovující statické zatěžovací zkoušky na zemní pláni,  : </t>
  </si>
  <si>
    <t xml:space="preserve">a se souhlasem investora případně TDI   !!!!!!!!! : </t>
  </si>
  <si>
    <t xml:space="preserve">(v případě nutnosti úprava podloží vozovky - aktivní zóny v tl.400 mm, ověří se zkušebním úsekem) : </t>
  </si>
  <si>
    <t/>
  </si>
  <si>
    <t xml:space="preserve">položka obsahuje : </t>
  </si>
  <si>
    <t xml:space="preserve">- odkopávku zeminy tl.400 mm vč.naložení, odvozu a likvidace zeminy na skládce : </t>
  </si>
  <si>
    <t xml:space="preserve">- násyp štěrkodrti tl.400 mm (2x 200 mm) frakce 0-120 mm : </t>
  </si>
  <si>
    <t>746,00</t>
  </si>
  <si>
    <t>162301101R00</t>
  </si>
  <si>
    <t>Vodorovné přemístění výkopku z horniny 1 až 4, na vzdálenost přes 50  do 500 m</t>
  </si>
  <si>
    <t>POL1_1</t>
  </si>
  <si>
    <t xml:space="preserve">vegetační úpravy - zatravnění : </t>
  </si>
  <si>
    <t xml:space="preserve">- zatravnění - úprava ploch zasažených stavbou, ohumusování tl. 100 mm, zatravnění ve svahu do 1:2 : </t>
  </si>
  <si>
    <t>215,00*0,10</t>
  </si>
  <si>
    <t>167101102R00</t>
  </si>
  <si>
    <t>Nakládání, skládání, překládání neulehlého výkopku nakládání výkopku_x000D_
 přes 100 m3, z horniny 1 až 4</t>
  </si>
  <si>
    <t>180402112R00</t>
  </si>
  <si>
    <t>Založení trávníku parkový trávník, výsevem, na svahu přes 1:5 do 1:2</t>
  </si>
  <si>
    <t>823-1</t>
  </si>
  <si>
    <t>na půdě předem připravené s pokosením, naložením, odvozem odpadu do 20 km a se složením,</t>
  </si>
  <si>
    <t>215,00</t>
  </si>
  <si>
    <t>181101132R00</t>
  </si>
  <si>
    <t>Úprava pozemku hornina třídy 3, přemístění na vzdálenost přes 20 do 40 m</t>
  </si>
  <si>
    <t>s rozpojením a přehrnutím včetně urovnání,</t>
  </si>
  <si>
    <t>182001112R00</t>
  </si>
  <si>
    <t>Plošná úprava terénu při nerovnostech terénu přes 50 do 100 mm, na svahu přes 1:5 do 1:2</t>
  </si>
  <si>
    <t>s urovnáním povrchu, bez doplnění ornice, v hornině 1 až 4,</t>
  </si>
  <si>
    <t>182101101R00</t>
  </si>
  <si>
    <t>Svahování v zářezech v hornině 1 až 4</t>
  </si>
  <si>
    <t>trvalých svahů do projektovaných profilů s potřebným přemístěním výkopku při svahování v zářezech,</t>
  </si>
  <si>
    <t>182301121R00</t>
  </si>
  <si>
    <t>Rozprostření a urovnání ornice ve svahu v souvislé ploše do 500 m2, tloušťka vrstvy do 100 mm</t>
  </si>
  <si>
    <t>s případným nutným přemístěním hromad nebo dočasných skládek na místo potřeby ze vzdálenosti do 30 m, ve svahu sklonu přes 1 : 5,</t>
  </si>
  <si>
    <t>181-001</t>
  </si>
  <si>
    <t>Odstranění stávajících keřů vč.pařezů, odvoz a likvidace</t>
  </si>
  <si>
    <t xml:space="preserve">ks    </t>
  </si>
  <si>
    <t>181-002</t>
  </si>
  <si>
    <t>Odstranění stávajícího živého plotu, odvoz a likvidace</t>
  </si>
  <si>
    <t xml:space="preserve">m     </t>
  </si>
  <si>
    <t>00572410R</t>
  </si>
  <si>
    <t>směs travní parková, pro mírnou zátěž</t>
  </si>
  <si>
    <t>kg</t>
  </si>
  <si>
    <t>SPCM</t>
  </si>
  <si>
    <t>Specifikace</t>
  </si>
  <si>
    <t>POL3_1</t>
  </si>
  <si>
    <t xml:space="preserve">  215,00</t>
  </si>
  <si>
    <t>215,00*0,09*1,10</t>
  </si>
  <si>
    <t>271531113R00</t>
  </si>
  <si>
    <t>Polštáře zhutněné pod základy kamenivo hrubé, drcené, frakce 16 - 32 mm</t>
  </si>
  <si>
    <t>800-2</t>
  </si>
  <si>
    <t xml:space="preserve">ŠTĚRKODRť TL.100 MM : </t>
  </si>
  <si>
    <t xml:space="preserve">ŠD 0/32 – palisády + za obrubníkem SO 102 : </t>
  </si>
  <si>
    <t>42,70*0,10</t>
  </si>
  <si>
    <t>212571111R00</t>
  </si>
  <si>
    <t>Výplň trativodů štěrkopískem, tříděným</t>
  </si>
  <si>
    <t>do rýh bez zhutnění s úpravou povrchu výplně,</t>
  </si>
  <si>
    <t xml:space="preserve">odvodňovací drenáž PE-HD 100 – za opěrnou zeď včetně obsypu šťěrkopískem : </t>
  </si>
  <si>
    <t>14,00*0,20*0,50</t>
  </si>
  <si>
    <t>212792112R00</t>
  </si>
  <si>
    <t>Montáž trativodů z flexibilních trubek jakékoliv DN</t>
  </si>
  <si>
    <t>827-1</t>
  </si>
  <si>
    <t>se zřízením štěrkopískového lože pod trubky a s jejich obsypem v průměrném celkovém množství do 0,15 m3/m,</t>
  </si>
  <si>
    <t>14,00</t>
  </si>
  <si>
    <t>212971110R00</t>
  </si>
  <si>
    <t xml:space="preserve">Zřízení opláštění odvod. trativodů z geotextilie o sklonu do 2,5,  </t>
  </si>
  <si>
    <t>v rýze nebo v zářezu se stěnami,</t>
  </si>
  <si>
    <t>14,00*1,50</t>
  </si>
  <si>
    <t>212-001</t>
  </si>
  <si>
    <t>D+M zaústění drenáže na terén za palisádami_vyústění obetonovat</t>
  </si>
  <si>
    <t>286-001</t>
  </si>
  <si>
    <t>Trubka PEHD drenážní perforovaná DN100</t>
  </si>
  <si>
    <t>POL3_</t>
  </si>
  <si>
    <t>14,00*1,10</t>
  </si>
  <si>
    <t>69366198R</t>
  </si>
  <si>
    <t>geotextilie PP; funkce separační, ochranná, výztužná, filtrační; plošná hmotnost 300 g/m2; zpevněná oboustranně</t>
  </si>
  <si>
    <t xml:space="preserve">  14,00*1,50</t>
  </si>
  <si>
    <t>21,00*1,10</t>
  </si>
  <si>
    <t>338920023R00</t>
  </si>
  <si>
    <t>Osazení betonových palisád šířka do 20 cm, délka do 120 cm</t>
  </si>
  <si>
    <t>BETONOVÝ ZÁKLAD – OBETONOVÁNO MIN. DO 1/3 VÝŠKY PALISÁDY TL. MIN. 200 mm, BETON C 20/25</t>
  </si>
  <si>
    <t>POP</t>
  </si>
  <si>
    <t xml:space="preserve">betonová palisáda výšky 1200 mm : </t>
  </si>
  <si>
    <t>13,60</t>
  </si>
  <si>
    <t>592284430VL</t>
  </si>
  <si>
    <t>Palisáda betonová kruhová pr.200 mm délka 1200 mm, šedá</t>
  </si>
  <si>
    <t>kus</t>
  </si>
  <si>
    <t xml:space="preserve">  13,60/0,20</t>
  </si>
  <si>
    <t>68,00*1,02</t>
  </si>
  <si>
    <t>457621412R00</t>
  </si>
  <si>
    <t xml:space="preserve">Plášťové těsnění z vodostavebního asfaltobetonu všechny sklony, úprava spár zálivkou, přes 1 do 2 kg zálivky na 1 m spáry,  </t>
  </si>
  <si>
    <t>832-1</t>
  </si>
  <si>
    <t xml:space="preserve">ZAŘÍZNUTÍ SPÁRY A ZALITÍ ASFALT. ZÁLIVKOU : </t>
  </si>
  <si>
    <t>564871111RT2</t>
  </si>
  <si>
    <t>Podklad ze štěrkodrti s rozprostřením a zhutněním frakce 0-32 mm, tloušťka po zhutnění 250 mm</t>
  </si>
  <si>
    <t xml:space="preserve">1.vrstva : </t>
  </si>
  <si>
    <t xml:space="preserve">2.vrstva : </t>
  </si>
  <si>
    <t>573111112R00</t>
  </si>
  <si>
    <t>Postřik živičný infiltrační s posypem kamenivem v množství 1 kg/m2</t>
  </si>
  <si>
    <t>z asfaltu silničního</t>
  </si>
  <si>
    <t>746,70</t>
  </si>
  <si>
    <t>573231110R00</t>
  </si>
  <si>
    <t>Postřik živičný spojovací bez posypu kamenivem z emulze, v množství od 0,3 do 0,5 kg/m2</t>
  </si>
  <si>
    <t>577132211RT2</t>
  </si>
  <si>
    <t>Beton asfaltový s rozprostřením a zhutněním v pruhu šířky přes 3 m, ACO 8 nebo ACO 11, tloušťky 40 mm, plochy od 201 do 1000 m2</t>
  </si>
  <si>
    <t>577152123RT2</t>
  </si>
  <si>
    <t>Beton asfaltový s rozprostřením a zhutněním v pruhu šířky přes 3 m, ACL 16+, tloušťky 60 mm, plochy od 201 do 1000 m2</t>
  </si>
  <si>
    <t>899623161R00</t>
  </si>
  <si>
    <t>Obetonování potrubí nebo zdiva stok betonem prostým třídy C 20/25, Beton čerstvý obyčejný;  C 20/25;  cement: CEM I;  portlandský;  Dmax = 22 mm;  S 3</t>
  </si>
  <si>
    <t>z cementu portlandského nebo struskoportlandského, v otevřeném výkopu,</t>
  </si>
  <si>
    <t xml:space="preserve">obetonování palisády : </t>
  </si>
  <si>
    <t>13,60*0,60*0,40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</si>
  <si>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</si>
  <si>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</si>
  <si>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</si>
  <si>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betonové lože C16/20 XF1, tl. min. 100 mm</t>
  </si>
  <si>
    <t xml:space="preserve">silniční obrubník (š. 150 mm, v. 250 mm, dl. 1000 mm) : </t>
  </si>
  <si>
    <t>136,00</t>
  </si>
  <si>
    <t xml:space="preserve">nájezdový obrubník (š. 150 mm, v. 150 mm, dl. 1000 mm) : </t>
  </si>
  <si>
    <t>6,00</t>
  </si>
  <si>
    <t>919735112R00</t>
  </si>
  <si>
    <t>Řezání stávajících krytů nebo podkladů živičných, hloubky přes 50 do 100 mm</t>
  </si>
  <si>
    <t>včetně spotřeby vody</t>
  </si>
  <si>
    <t>59217010R</t>
  </si>
  <si>
    <t>obrubník silniční materiál beton; l = 1000,0 mm; š = 150,0 mm; h = 250,0 mm; barva přírodní</t>
  </si>
  <si>
    <t xml:space="preserve">  136,00</t>
  </si>
  <si>
    <t>136,00*1,02</t>
  </si>
  <si>
    <t>59217020R</t>
  </si>
  <si>
    <t>obrubník silniční nájezdový; materiál beton; l = 1000,0 mm; š = 148,5 mm; h = 145,0 mm; barva přírodní</t>
  </si>
  <si>
    <t xml:space="preserve">  6,00</t>
  </si>
  <si>
    <t>6,00*1,02</t>
  </si>
  <si>
    <t>912-001</t>
  </si>
  <si>
    <t>D+M svislé dopravní značení B4 se sloupkem, kompletní provedení vč.základu</t>
  </si>
  <si>
    <t>912-002</t>
  </si>
  <si>
    <t>D+M svislé dopravní značení P4+C2a se sloupkem, kompletní provedení vč.základu</t>
  </si>
  <si>
    <t>912-003</t>
  </si>
  <si>
    <t>D+M přesun stávajícího SDZ na jiné místo</t>
  </si>
  <si>
    <t>912-004</t>
  </si>
  <si>
    <t>D+M vodorovné dopravní značení barvou - V 10b</t>
  </si>
  <si>
    <t>998225111R00</t>
  </si>
  <si>
    <t>Přesun hmot komunikací a letišť, kryt živičný jakékoliv délky objektu</t>
  </si>
  <si>
    <t>Přesun hmot</t>
  </si>
  <si>
    <t>POL7_</t>
  </si>
  <si>
    <t>vodorovně do 200 m</t>
  </si>
  <si>
    <t xml:space="preserve">Hmotnosti z položek s pořadovými čísly: : </t>
  </si>
  <si>
    <t xml:space="preserve">21,22,23,24,25,27,28,29,30,31,32,33,34,35,36,37,38,40,41, : </t>
  </si>
  <si>
    <t>Součet: : 1145,08058</t>
  </si>
  <si>
    <t>711823121RT6</t>
  </si>
  <si>
    <t>Ochrana konstrukcí nopovou fólií svisle, výška nopu 20 mm, včetně dodávky fólie</t>
  </si>
  <si>
    <t>800-711</t>
  </si>
  <si>
    <t xml:space="preserve">nopová fólie za palisádami : </t>
  </si>
  <si>
    <t>22,50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</si>
  <si>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</si>
  <si>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</si>
  <si>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</si>
  <si>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47, : </t>
  </si>
  <si>
    <t>Součet: : 0,02588</t>
  </si>
  <si>
    <t>979081111R00</t>
  </si>
  <si>
    <t>Odvoz suti a vybouraných hmot na skládku do 1 km</t>
  </si>
  <si>
    <t>801-3</t>
  </si>
  <si>
    <t>Přesun suti</t>
  </si>
  <si>
    <t>POL8_</t>
  </si>
  <si>
    <t xml:space="preserve">Demontážní hmotnosti z položek s pořadovými čísly: : </t>
  </si>
  <si>
    <t xml:space="preserve">1, : </t>
  </si>
  <si>
    <t>Součet: : 10,26000</t>
  </si>
  <si>
    <t>979081121R00</t>
  </si>
  <si>
    <t>Odvoz suti a vybouraných hmot na skládku příplatek za každý další 1 km</t>
  </si>
  <si>
    <t>Součet: : 194,94000</t>
  </si>
  <si>
    <t>979990108R00</t>
  </si>
  <si>
    <t>Poplatek za skládku železobeton, skupina 17 01 01 z Katalogu odpadů</t>
  </si>
  <si>
    <t>979088212R00</t>
  </si>
  <si>
    <t>Nakládání suti a vybouraných hmot nakládání suti a vybouraných hmot na dopravní prostředky pro vodorovné přemístění</t>
  </si>
  <si>
    <t>na dopravní prostředky pro vodorovné přemístění,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</si>
</sst>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mBSacB/ZwkG3LxfrofNCXzY2AC+I+7JJ2w4O4DwrY9coUzLl6oOENO4VoU/7Z0rveAJYHa/CblD5bweW4c0E5w==" saltValue="IxLU+b3bPJbo6rcLIJ0ob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SUMIF(F57:F71,A16,I57:I71)+SUMIF(F57:F71,"PSU",I57:I71)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SUMIF(F57:F71,A17,I57:I71)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SUMIF(F57:F71,A18,I57:I71)</f>
        <v>0</v>
      </c>
      <c r="J18" s="85"/>
    </row>
    <row r="19" spans="1:10" ht="23.25" customHeight="1" x14ac:dyDescent="0.2">
      <c r="A19" s="196" t="s">
        <v>98</v>
      </c>
      <c r="B19" s="38" t="s">
        <v>27</v>
      </c>
      <c r="C19" s="62"/>
      <c r="D19" s="63"/>
      <c r="E19" s="83"/>
      <c r="F19" s="84"/>
      <c r="G19" s="83"/>
      <c r="H19" s="84"/>
      <c r="I19" s="83">
        <f>SUMIF(F57:F71,A19,I57:I71)</f>
        <v>0</v>
      </c>
      <c r="J19" s="85"/>
    </row>
    <row r="20" spans="1:10" ht="23.25" customHeight="1" x14ac:dyDescent="0.2">
      <c r="A20" s="196" t="s">
        <v>99</v>
      </c>
      <c r="B20" s="38" t="s">
        <v>28</v>
      </c>
      <c r="C20" s="62"/>
      <c r="D20" s="63"/>
      <c r="E20" s="83"/>
      <c r="F20" s="84"/>
      <c r="G20" s="83"/>
      <c r="H20" s="84"/>
      <c r="I20" s="83">
        <f>SUMIF(F57:F71,A20,I57:I71)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51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'00 00 Naklady'!AE23+'001 001 Pol'!AE264</f>
        <v>0</v>
      </c>
      <c r="G39" s="150">
        <f>'00 00 Naklady'!AF23+'001 001 Pol'!AF264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7">
        <v>2</v>
      </c>
      <c r="B40" s="153"/>
      <c r="C40" s="154" t="s">
        <v>53</v>
      </c>
      <c r="D40" s="154"/>
      <c r="E40" s="154"/>
      <c r="F40" s="155">
        <f>'00 00 Naklady'!AE23</f>
        <v>0</v>
      </c>
      <c r="G40" s="156">
        <f>'00 00 Naklady'!AF23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'00 00 Naklady'!AE23</f>
        <v>0</v>
      </c>
      <c r="G41" s="151">
        <f>'00 00 Naklady'!AF23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7">
        <v>2</v>
      </c>
      <c r="B42" s="153"/>
      <c r="C42" s="154" t="s">
        <v>56</v>
      </c>
      <c r="D42" s="154"/>
      <c r="E42" s="154"/>
      <c r="F42" s="155"/>
      <c r="G42" s="156"/>
      <c r="H42" s="156">
        <f>(F42*SazbaDPH1/100)+(G42*SazbaDPH2/100)</f>
        <v>0</v>
      </c>
      <c r="I42" s="156"/>
      <c r="J42" s="157"/>
    </row>
    <row r="43" spans="1:10" ht="25.5" customHeight="1" x14ac:dyDescent="0.2">
      <c r="A43" s="137">
        <v>2</v>
      </c>
      <c r="B43" s="153" t="s">
        <v>57</v>
      </c>
      <c r="C43" s="154" t="s">
        <v>58</v>
      </c>
      <c r="D43" s="154"/>
      <c r="E43" s="154"/>
      <c r="F43" s="155">
        <f>'001 001 Pol'!AE264</f>
        <v>0</v>
      </c>
      <c r="G43" s="156">
        <f>'001 001 Pol'!AF264</f>
        <v>0</v>
      </c>
      <c r="H43" s="156">
        <f>(F43*SazbaDPH1/100)+(G43*SazbaDPH2/100)</f>
        <v>0</v>
      </c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7">
        <v>3</v>
      </c>
      <c r="B44" s="158" t="s">
        <v>57</v>
      </c>
      <c r="C44" s="148" t="s">
        <v>58</v>
      </c>
      <c r="D44" s="148"/>
      <c r="E44" s="148"/>
      <c r="F44" s="159">
        <f>'001 001 Pol'!AE264</f>
        <v>0</v>
      </c>
      <c r="G44" s="151">
        <f>'001 001 Pol'!AF264</f>
        <v>0</v>
      </c>
      <c r="H44" s="151">
        <f>(F44*SazbaDPH1/100)+(G44*SazbaDPH2/100)</f>
        <v>0</v>
      </c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">
      <c r="A45" s="137"/>
      <c r="B45" s="160" t="s">
        <v>59</v>
      </c>
      <c r="C45" s="161"/>
      <c r="D45" s="161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">
      <c r="A47" t="s">
        <v>61</v>
      </c>
      <c r="B47" t="s">
        <v>62</v>
      </c>
    </row>
    <row r="48" spans="1:10" x14ac:dyDescent="0.2">
      <c r="A48" t="s">
        <v>63</v>
      </c>
      <c r="B48" t="s">
        <v>64</v>
      </c>
    </row>
    <row r="49" spans="1:10" x14ac:dyDescent="0.2">
      <c r="A49" t="s">
        <v>65</v>
      </c>
      <c r="B49" t="s">
        <v>66</v>
      </c>
    </row>
    <row r="50" spans="1:10" x14ac:dyDescent="0.2">
      <c r="A50" t="s">
        <v>63</v>
      </c>
      <c r="B50" t="s">
        <v>67</v>
      </c>
    </row>
    <row r="51" spans="1:10" x14ac:dyDescent="0.2">
      <c r="A51" t="s">
        <v>65</v>
      </c>
      <c r="B51" t="s">
        <v>68</v>
      </c>
    </row>
    <row r="54" spans="1:10" ht="15.75" x14ac:dyDescent="0.25">
      <c r="B54" s="176" t="s">
        <v>69</v>
      </c>
    </row>
    <row r="56" spans="1:10" ht="25.5" customHeight="1" x14ac:dyDescent="0.2">
      <c r="A56" s="178"/>
      <c r="B56" s="181" t="s">
        <v>17</v>
      </c>
      <c r="C56" s="181" t="s">
        <v>5</v>
      </c>
      <c r="D56" s="182"/>
      <c r="E56" s="182"/>
      <c r="F56" s="183" t="s">
        <v>70</v>
      </c>
      <c r="G56" s="183"/>
      <c r="H56" s="183"/>
      <c r="I56" s="183" t="s">
        <v>29</v>
      </c>
      <c r="J56" s="183" t="s">
        <v>0</v>
      </c>
    </row>
    <row r="57" spans="1:10" ht="36.75" customHeight="1" x14ac:dyDescent="0.2">
      <c r="A57" s="179"/>
      <c r="B57" s="184" t="s">
        <v>71</v>
      </c>
      <c r="C57" s="185" t="s">
        <v>72</v>
      </c>
      <c r="D57" s="186"/>
      <c r="E57" s="186"/>
      <c r="F57" s="192" t="s">
        <v>24</v>
      </c>
      <c r="G57" s="193"/>
      <c r="H57" s="193"/>
      <c r="I57" s="193">
        <f>'001 001 Pol'!G8</f>
        <v>0</v>
      </c>
      <c r="J57" s="190" t="str">
        <f>IF(I72=0,"",I57/I72*100)</f>
        <v/>
      </c>
    </row>
    <row r="58" spans="1:10" ht="36.75" customHeight="1" x14ac:dyDescent="0.2">
      <c r="A58" s="179"/>
      <c r="B58" s="184" t="s">
        <v>73</v>
      </c>
      <c r="C58" s="185" t="s">
        <v>74</v>
      </c>
      <c r="D58" s="186"/>
      <c r="E58" s="186"/>
      <c r="F58" s="192" t="s">
        <v>24</v>
      </c>
      <c r="G58" s="193"/>
      <c r="H58" s="193"/>
      <c r="I58" s="193">
        <f>'001 001 Pol'!G89</f>
        <v>0</v>
      </c>
      <c r="J58" s="190" t="str">
        <f>IF(I72=0,"",I58/I72*100)</f>
        <v/>
      </c>
    </row>
    <row r="59" spans="1:10" ht="36.75" customHeight="1" x14ac:dyDescent="0.2">
      <c r="A59" s="179"/>
      <c r="B59" s="184" t="s">
        <v>75</v>
      </c>
      <c r="C59" s="185" t="s">
        <v>76</v>
      </c>
      <c r="D59" s="186"/>
      <c r="E59" s="186"/>
      <c r="F59" s="192" t="s">
        <v>24</v>
      </c>
      <c r="G59" s="193"/>
      <c r="H59" s="193"/>
      <c r="I59" s="193">
        <f>'001 001 Pol'!G133</f>
        <v>0</v>
      </c>
      <c r="J59" s="190" t="str">
        <f>IF(I72=0,"",I59/I72*100)</f>
        <v/>
      </c>
    </row>
    <row r="60" spans="1:10" ht="36.75" customHeight="1" x14ac:dyDescent="0.2">
      <c r="A60" s="179"/>
      <c r="B60" s="184" t="s">
        <v>77</v>
      </c>
      <c r="C60" s="185" t="s">
        <v>78</v>
      </c>
      <c r="D60" s="186"/>
      <c r="E60" s="186"/>
      <c r="F60" s="192" t="s">
        <v>24</v>
      </c>
      <c r="G60" s="193"/>
      <c r="H60" s="193"/>
      <c r="I60" s="193">
        <f>'001 001 Pol'!G138</f>
        <v>0</v>
      </c>
      <c r="J60" s="190" t="str">
        <f>IF(I72=0,"",I60/I72*100)</f>
        <v/>
      </c>
    </row>
    <row r="61" spans="1:10" ht="36.75" customHeight="1" x14ac:dyDescent="0.2">
      <c r="A61" s="179"/>
      <c r="B61" s="184" t="s">
        <v>79</v>
      </c>
      <c r="C61" s="185" t="s">
        <v>80</v>
      </c>
      <c r="D61" s="186"/>
      <c r="E61" s="186"/>
      <c r="F61" s="192" t="s">
        <v>24</v>
      </c>
      <c r="G61" s="193"/>
      <c r="H61" s="193"/>
      <c r="I61" s="193">
        <f>'001 001 Pol'!G161</f>
        <v>0</v>
      </c>
      <c r="J61" s="190" t="str">
        <f>IF(I72=0,"",I61/I72*100)</f>
        <v/>
      </c>
    </row>
    <row r="62" spans="1:10" ht="36.75" customHeight="1" x14ac:dyDescent="0.2">
      <c r="A62" s="179"/>
      <c r="B62" s="184" t="s">
        <v>81</v>
      </c>
      <c r="C62" s="185" t="s">
        <v>82</v>
      </c>
      <c r="D62" s="186"/>
      <c r="E62" s="186"/>
      <c r="F62" s="192" t="s">
        <v>24</v>
      </c>
      <c r="G62" s="193"/>
      <c r="H62" s="193"/>
      <c r="I62" s="193">
        <f>'001 001 Pol'!G172</f>
        <v>0</v>
      </c>
      <c r="J62" s="190" t="str">
        <f>IF(I72=0,"",I62/I72*100)</f>
        <v/>
      </c>
    </row>
    <row r="63" spans="1:10" ht="36.75" customHeight="1" x14ac:dyDescent="0.2">
      <c r="A63" s="179"/>
      <c r="B63" s="184" t="s">
        <v>83</v>
      </c>
      <c r="C63" s="185" t="s">
        <v>84</v>
      </c>
      <c r="D63" s="186"/>
      <c r="E63" s="186"/>
      <c r="F63" s="192" t="s">
        <v>24</v>
      </c>
      <c r="G63" s="193"/>
      <c r="H63" s="193"/>
      <c r="I63" s="193">
        <f>'001 001 Pol'!G176</f>
        <v>0</v>
      </c>
      <c r="J63" s="190" t="str">
        <f>IF(I72=0,"",I63/I72*100)</f>
        <v/>
      </c>
    </row>
    <row r="64" spans="1:10" ht="36.75" customHeight="1" x14ac:dyDescent="0.2">
      <c r="A64" s="179"/>
      <c r="B64" s="184" t="s">
        <v>85</v>
      </c>
      <c r="C64" s="185" t="s">
        <v>86</v>
      </c>
      <c r="D64" s="186"/>
      <c r="E64" s="186"/>
      <c r="F64" s="192" t="s">
        <v>24</v>
      </c>
      <c r="G64" s="193"/>
      <c r="H64" s="193"/>
      <c r="I64" s="193">
        <f>'001 001 Pol'!G196</f>
        <v>0</v>
      </c>
      <c r="J64" s="190" t="str">
        <f>IF(I72=0,"",I64/I72*100)</f>
        <v/>
      </c>
    </row>
    <row r="65" spans="1:10" ht="36.75" customHeight="1" x14ac:dyDescent="0.2">
      <c r="A65" s="179"/>
      <c r="B65" s="184" t="s">
        <v>87</v>
      </c>
      <c r="C65" s="185" t="s">
        <v>88</v>
      </c>
      <c r="D65" s="186"/>
      <c r="E65" s="186"/>
      <c r="F65" s="192" t="s">
        <v>24</v>
      </c>
      <c r="G65" s="193"/>
      <c r="H65" s="193"/>
      <c r="I65" s="193">
        <f>'001 001 Pol'!G201</f>
        <v>0</v>
      </c>
      <c r="J65" s="190" t="str">
        <f>IF(I72=0,"",I65/I72*100)</f>
        <v/>
      </c>
    </row>
    <row r="66" spans="1:10" ht="36.75" customHeight="1" x14ac:dyDescent="0.2">
      <c r="A66" s="179"/>
      <c r="B66" s="184" t="s">
        <v>89</v>
      </c>
      <c r="C66" s="185" t="s">
        <v>90</v>
      </c>
      <c r="D66" s="186"/>
      <c r="E66" s="186"/>
      <c r="F66" s="192" t="s">
        <v>24</v>
      </c>
      <c r="G66" s="193"/>
      <c r="H66" s="193"/>
      <c r="I66" s="193">
        <f>'001 001 Pol'!G225</f>
        <v>0</v>
      </c>
      <c r="J66" s="190" t="str">
        <f>IF(I72=0,"",I66/I72*100)</f>
        <v/>
      </c>
    </row>
    <row r="67" spans="1:10" ht="36.75" customHeight="1" x14ac:dyDescent="0.2">
      <c r="A67" s="179"/>
      <c r="B67" s="184" t="s">
        <v>91</v>
      </c>
      <c r="C67" s="185" t="s">
        <v>92</v>
      </c>
      <c r="D67" s="186"/>
      <c r="E67" s="186"/>
      <c r="F67" s="192" t="s">
        <v>24</v>
      </c>
      <c r="G67" s="193"/>
      <c r="H67" s="193"/>
      <c r="I67" s="193">
        <f>'001 001 Pol'!G230</f>
        <v>0</v>
      </c>
      <c r="J67" s="190" t="str">
        <f>IF(I72=0,"",I67/I72*100)</f>
        <v/>
      </c>
    </row>
    <row r="68" spans="1:10" ht="36.75" customHeight="1" x14ac:dyDescent="0.2">
      <c r="A68" s="179"/>
      <c r="B68" s="184" t="s">
        <v>93</v>
      </c>
      <c r="C68" s="185" t="s">
        <v>94</v>
      </c>
      <c r="D68" s="186"/>
      <c r="E68" s="186"/>
      <c r="F68" s="192" t="s">
        <v>25</v>
      </c>
      <c r="G68" s="193"/>
      <c r="H68" s="193"/>
      <c r="I68" s="193">
        <f>'001 001 Pol'!G236</f>
        <v>0</v>
      </c>
      <c r="J68" s="190" t="str">
        <f>IF(I72=0,"",I68/I72*100)</f>
        <v/>
      </c>
    </row>
    <row r="69" spans="1:10" ht="36.75" customHeight="1" x14ac:dyDescent="0.2">
      <c r="A69" s="179"/>
      <c r="B69" s="184" t="s">
        <v>95</v>
      </c>
      <c r="C69" s="185" t="s">
        <v>96</v>
      </c>
      <c r="D69" s="186"/>
      <c r="E69" s="186"/>
      <c r="F69" s="192" t="s">
        <v>97</v>
      </c>
      <c r="G69" s="193"/>
      <c r="H69" s="193"/>
      <c r="I69" s="193">
        <f>'001 001 Pol'!G245</f>
        <v>0</v>
      </c>
      <c r="J69" s="190" t="str">
        <f>IF(I72=0,"",I69/I72*100)</f>
        <v/>
      </c>
    </row>
    <row r="70" spans="1:10" ht="36.75" customHeight="1" x14ac:dyDescent="0.2">
      <c r="A70" s="179"/>
      <c r="B70" s="184" t="s">
        <v>98</v>
      </c>
      <c r="C70" s="185" t="s">
        <v>27</v>
      </c>
      <c r="D70" s="186"/>
      <c r="E70" s="186"/>
      <c r="F70" s="192" t="s">
        <v>98</v>
      </c>
      <c r="G70" s="193"/>
      <c r="H70" s="193"/>
      <c r="I70" s="193">
        <f>'00 00 Naklady'!G8</f>
        <v>0</v>
      </c>
      <c r="J70" s="190" t="str">
        <f>IF(I72=0,"",I70/I72*100)</f>
        <v/>
      </c>
    </row>
    <row r="71" spans="1:10" ht="36.75" customHeight="1" x14ac:dyDescent="0.2">
      <c r="A71" s="179"/>
      <c r="B71" s="184" t="s">
        <v>99</v>
      </c>
      <c r="C71" s="185" t="s">
        <v>28</v>
      </c>
      <c r="D71" s="186"/>
      <c r="E71" s="186"/>
      <c r="F71" s="192" t="s">
        <v>99</v>
      </c>
      <c r="G71" s="193"/>
      <c r="H71" s="193"/>
      <c r="I71" s="193">
        <f>'00 00 Naklady'!G17</f>
        <v>0</v>
      </c>
      <c r="J71" s="190" t="str">
        <f>IF(I72=0,"",I71/I72*100)</f>
        <v/>
      </c>
    </row>
    <row r="72" spans="1:10" ht="25.5" customHeight="1" x14ac:dyDescent="0.2">
      <c r="A72" s="180"/>
      <c r="B72" s="187" t="s">
        <v>1</v>
      </c>
      <c r="C72" s="188"/>
      <c r="D72" s="189"/>
      <c r="E72" s="189"/>
      <c r="F72" s="194"/>
      <c r="G72" s="195"/>
      <c r="H72" s="195"/>
      <c r="I72" s="195">
        <f>SUM(I57:I71)</f>
        <v>0</v>
      </c>
      <c r="J72" s="191">
        <f>SUM(J57:J71)</f>
        <v>0</v>
      </c>
    </row>
    <row r="73" spans="1:10" x14ac:dyDescent="0.2">
      <c r="F73" s="135"/>
      <c r="G73" s="135"/>
      <c r="H73" s="135"/>
      <c r="I73" s="135"/>
      <c r="J73" s="136"/>
    </row>
    <row r="74" spans="1:10" x14ac:dyDescent="0.2">
      <c r="F74" s="135"/>
      <c r="G74" s="135"/>
      <c r="H74" s="135"/>
      <c r="I74" s="135"/>
      <c r="J74" s="136"/>
    </row>
    <row r="75" spans="1:10" x14ac:dyDescent="0.2">
      <c r="F75" s="135"/>
      <c r="G75" s="135"/>
      <c r="H75" s="135"/>
      <c r="I75" s="135"/>
      <c r="J75" s="136"/>
    </row>
  </sheetData>
  <sheetProtection algorithmName="SHA-512" hashValue="qR2dWkysBQZRuU9vigVQtrd169L8n2ZDBBhKunLlyhLEEMzAOqRYl4iLV5nZse+Y18K1JEK3/F7iOZxois90LQ==" saltValue="w9FQXlchPD1ghJaAbtTZh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kas1JyBxpRhBich7ZYFm16pXxESrAoQ3T7Vky7Lz6VTvMczDcRcLVczyQV9wxMVPRBiquO+QMIKgWgbs6WAs/w==" saltValue="8vNx4rIQRhMB1StHeLlnK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5415D-FD1B-4ECD-BA57-80B2E224A1C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100</v>
      </c>
      <c r="B1" s="197"/>
      <c r="C1" s="197"/>
      <c r="D1" s="197"/>
      <c r="E1" s="197"/>
      <c r="F1" s="197"/>
      <c r="G1" s="197"/>
      <c r="AG1" t="s">
        <v>101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102</v>
      </c>
    </row>
    <row r="3" spans="1:60" ht="24.95" customHeight="1" x14ac:dyDescent="0.2">
      <c r="A3" s="198" t="s">
        <v>8</v>
      </c>
      <c r="B3" s="49" t="s">
        <v>54</v>
      </c>
      <c r="C3" s="201" t="s">
        <v>55</v>
      </c>
      <c r="D3" s="199"/>
      <c r="E3" s="199"/>
      <c r="F3" s="199"/>
      <c r="G3" s="200"/>
      <c r="AC3" s="177" t="s">
        <v>103</v>
      </c>
      <c r="AG3" t="s">
        <v>104</v>
      </c>
    </row>
    <row r="4" spans="1:60" ht="24.95" customHeight="1" x14ac:dyDescent="0.2">
      <c r="A4" s="202" t="s">
        <v>9</v>
      </c>
      <c r="B4" s="203" t="s">
        <v>54</v>
      </c>
      <c r="C4" s="204" t="s">
        <v>55</v>
      </c>
      <c r="D4" s="205"/>
      <c r="E4" s="205"/>
      <c r="F4" s="205"/>
      <c r="G4" s="206"/>
      <c r="AG4" t="s">
        <v>105</v>
      </c>
    </row>
    <row r="5" spans="1:60" x14ac:dyDescent="0.2">
      <c r="D5" s="10"/>
    </row>
    <row r="6" spans="1:60" ht="38.25" x14ac:dyDescent="0.2">
      <c r="A6" s="208" t="s">
        <v>106</v>
      </c>
      <c r="B6" s="210" t="s">
        <v>107</v>
      </c>
      <c r="C6" s="210" t="s">
        <v>108</v>
      </c>
      <c r="D6" s="209" t="s">
        <v>109</v>
      </c>
      <c r="E6" s="208" t="s">
        <v>110</v>
      </c>
      <c r="F6" s="207" t="s">
        <v>111</v>
      </c>
      <c r="G6" s="208" t="s">
        <v>29</v>
      </c>
      <c r="H6" s="211" t="s">
        <v>30</v>
      </c>
      <c r="I6" s="211" t="s">
        <v>112</v>
      </c>
      <c r="J6" s="211" t="s">
        <v>31</v>
      </c>
      <c r="K6" s="211" t="s">
        <v>113</v>
      </c>
      <c r="L6" s="211" t="s">
        <v>114</v>
      </c>
      <c r="M6" s="211" t="s">
        <v>115</v>
      </c>
      <c r="N6" s="211" t="s">
        <v>116</v>
      </c>
      <c r="O6" s="211" t="s">
        <v>117</v>
      </c>
      <c r="P6" s="211" t="s">
        <v>118</v>
      </c>
      <c r="Q6" s="211" t="s">
        <v>119</v>
      </c>
      <c r="R6" s="211" t="s">
        <v>120</v>
      </c>
      <c r="S6" s="211" t="s">
        <v>121</v>
      </c>
      <c r="T6" s="211" t="s">
        <v>122</v>
      </c>
      <c r="U6" s="211" t="s">
        <v>123</v>
      </c>
      <c r="V6" s="211" t="s">
        <v>124</v>
      </c>
      <c r="W6" s="211" t="s">
        <v>125</v>
      </c>
      <c r="X6" s="211" t="s">
        <v>126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">
      <c r="A8" s="224" t="s">
        <v>127</v>
      </c>
      <c r="B8" s="225" t="s">
        <v>98</v>
      </c>
      <c r="C8" s="245" t="s">
        <v>27</v>
      </c>
      <c r="D8" s="226"/>
      <c r="E8" s="227"/>
      <c r="F8" s="228"/>
      <c r="G8" s="228">
        <f>SUMIF(AG9:AG16,"&lt;&gt;NOR",G9:G16)</f>
        <v>0</v>
      </c>
      <c r="H8" s="228"/>
      <c r="I8" s="228">
        <f>SUM(I9:I16)</f>
        <v>0</v>
      </c>
      <c r="J8" s="228"/>
      <c r="K8" s="228">
        <f>SUM(K9:K16)</f>
        <v>0</v>
      </c>
      <c r="L8" s="228"/>
      <c r="M8" s="228">
        <f>SUM(M9:M16)</f>
        <v>0</v>
      </c>
      <c r="N8" s="227"/>
      <c r="O8" s="227">
        <f>SUM(O9:O16)</f>
        <v>0</v>
      </c>
      <c r="P8" s="227"/>
      <c r="Q8" s="227">
        <f>SUM(Q9:Q16)</f>
        <v>0</v>
      </c>
      <c r="R8" s="228"/>
      <c r="S8" s="228"/>
      <c r="T8" s="229"/>
      <c r="U8" s="223"/>
      <c r="V8" s="223">
        <f>SUM(V9:V16)</f>
        <v>0</v>
      </c>
      <c r="W8" s="223"/>
      <c r="X8" s="223"/>
      <c r="AG8" t="s">
        <v>128</v>
      </c>
    </row>
    <row r="9" spans="1:60" outlineLevel="1" x14ac:dyDescent="0.2">
      <c r="A9" s="237">
        <v>1</v>
      </c>
      <c r="B9" s="238" t="s">
        <v>129</v>
      </c>
      <c r="C9" s="246" t="s">
        <v>130</v>
      </c>
      <c r="D9" s="239" t="s">
        <v>131</v>
      </c>
      <c r="E9" s="240">
        <v>1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2"/>
      <c r="S9" s="242" t="s">
        <v>132</v>
      </c>
      <c r="T9" s="243" t="s">
        <v>133</v>
      </c>
      <c r="U9" s="222">
        <v>0</v>
      </c>
      <c r="V9" s="222">
        <f>ROUND(E9*U9,2)</f>
        <v>0</v>
      </c>
      <c r="W9" s="222"/>
      <c r="X9" s="222" t="s">
        <v>134</v>
      </c>
      <c r="Y9" s="212"/>
      <c r="Z9" s="212"/>
      <c r="AA9" s="212"/>
      <c r="AB9" s="212"/>
      <c r="AC9" s="212"/>
      <c r="AD9" s="212"/>
      <c r="AE9" s="212"/>
      <c r="AF9" s="212"/>
      <c r="AG9" s="212" t="s">
        <v>135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37">
        <v>2</v>
      </c>
      <c r="B10" s="238" t="s">
        <v>136</v>
      </c>
      <c r="C10" s="246" t="s">
        <v>137</v>
      </c>
      <c r="D10" s="239" t="s">
        <v>131</v>
      </c>
      <c r="E10" s="240">
        <v>1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21</v>
      </c>
      <c r="M10" s="242">
        <f>G10*(1+L10/100)</f>
        <v>0</v>
      </c>
      <c r="N10" s="240">
        <v>0</v>
      </c>
      <c r="O10" s="240">
        <f>ROUND(E10*N10,2)</f>
        <v>0</v>
      </c>
      <c r="P10" s="240">
        <v>0</v>
      </c>
      <c r="Q10" s="240">
        <f>ROUND(E10*P10,2)</f>
        <v>0</v>
      </c>
      <c r="R10" s="242"/>
      <c r="S10" s="242" t="s">
        <v>138</v>
      </c>
      <c r="T10" s="243" t="s">
        <v>133</v>
      </c>
      <c r="U10" s="222">
        <v>0</v>
      </c>
      <c r="V10" s="222">
        <f>ROUND(E10*U10,2)</f>
        <v>0</v>
      </c>
      <c r="W10" s="222"/>
      <c r="X10" s="222" t="s">
        <v>134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139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7">
        <v>3</v>
      </c>
      <c r="B11" s="238" t="s">
        <v>140</v>
      </c>
      <c r="C11" s="246" t="s">
        <v>141</v>
      </c>
      <c r="D11" s="239" t="s">
        <v>131</v>
      </c>
      <c r="E11" s="240">
        <v>1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0">
        <v>0</v>
      </c>
      <c r="O11" s="240">
        <f>ROUND(E11*N11,2)</f>
        <v>0</v>
      </c>
      <c r="P11" s="240">
        <v>0</v>
      </c>
      <c r="Q11" s="240">
        <f>ROUND(E11*P11,2)</f>
        <v>0</v>
      </c>
      <c r="R11" s="242"/>
      <c r="S11" s="242" t="s">
        <v>132</v>
      </c>
      <c r="T11" s="243" t="s">
        <v>133</v>
      </c>
      <c r="U11" s="222">
        <v>0</v>
      </c>
      <c r="V11" s="222">
        <f>ROUND(E11*U11,2)</f>
        <v>0</v>
      </c>
      <c r="W11" s="222"/>
      <c r="X11" s="222" t="s">
        <v>134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135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7">
        <v>4</v>
      </c>
      <c r="B12" s="238" t="s">
        <v>142</v>
      </c>
      <c r="C12" s="246" t="s">
        <v>143</v>
      </c>
      <c r="D12" s="239" t="s">
        <v>131</v>
      </c>
      <c r="E12" s="240">
        <v>1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0">
        <v>0</v>
      </c>
      <c r="O12" s="240">
        <f>ROUND(E12*N12,2)</f>
        <v>0</v>
      </c>
      <c r="P12" s="240">
        <v>0</v>
      </c>
      <c r="Q12" s="240">
        <f>ROUND(E12*P12,2)</f>
        <v>0</v>
      </c>
      <c r="R12" s="242"/>
      <c r="S12" s="242" t="s">
        <v>132</v>
      </c>
      <c r="T12" s="243" t="s">
        <v>133</v>
      </c>
      <c r="U12" s="222">
        <v>0</v>
      </c>
      <c r="V12" s="222">
        <f>ROUND(E12*U12,2)</f>
        <v>0</v>
      </c>
      <c r="W12" s="222"/>
      <c r="X12" s="222" t="s">
        <v>134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135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7">
        <v>5</v>
      </c>
      <c r="B13" s="238" t="s">
        <v>144</v>
      </c>
      <c r="C13" s="246" t="s">
        <v>145</v>
      </c>
      <c r="D13" s="239" t="s">
        <v>131</v>
      </c>
      <c r="E13" s="240">
        <v>1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0">
        <v>0</v>
      </c>
      <c r="O13" s="240">
        <f>ROUND(E13*N13,2)</f>
        <v>0</v>
      </c>
      <c r="P13" s="240">
        <v>0</v>
      </c>
      <c r="Q13" s="240">
        <f>ROUND(E13*P13,2)</f>
        <v>0</v>
      </c>
      <c r="R13" s="242"/>
      <c r="S13" s="242" t="s">
        <v>138</v>
      </c>
      <c r="T13" s="243" t="s">
        <v>133</v>
      </c>
      <c r="U13" s="222">
        <v>0</v>
      </c>
      <c r="V13" s="222">
        <f>ROUND(E13*U13,2)</f>
        <v>0</v>
      </c>
      <c r="W13" s="222"/>
      <c r="X13" s="222" t="s">
        <v>134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139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7">
        <v>6</v>
      </c>
      <c r="B14" s="238" t="s">
        <v>146</v>
      </c>
      <c r="C14" s="246" t="s">
        <v>147</v>
      </c>
      <c r="D14" s="239" t="s">
        <v>131</v>
      </c>
      <c r="E14" s="240">
        <v>1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21</v>
      </c>
      <c r="M14" s="242">
        <f>G14*(1+L14/100)</f>
        <v>0</v>
      </c>
      <c r="N14" s="240">
        <v>0</v>
      </c>
      <c r="O14" s="240">
        <f>ROUND(E14*N14,2)</f>
        <v>0</v>
      </c>
      <c r="P14" s="240">
        <v>0</v>
      </c>
      <c r="Q14" s="240">
        <f>ROUND(E14*P14,2)</f>
        <v>0</v>
      </c>
      <c r="R14" s="242"/>
      <c r="S14" s="242" t="s">
        <v>138</v>
      </c>
      <c r="T14" s="243" t="s">
        <v>133</v>
      </c>
      <c r="U14" s="222">
        <v>0</v>
      </c>
      <c r="V14" s="222">
        <f>ROUND(E14*U14,2)</f>
        <v>0</v>
      </c>
      <c r="W14" s="222"/>
      <c r="X14" s="222" t="s">
        <v>134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139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7">
        <v>7</v>
      </c>
      <c r="B15" s="238" t="s">
        <v>148</v>
      </c>
      <c r="C15" s="246" t="s">
        <v>149</v>
      </c>
      <c r="D15" s="239" t="s">
        <v>131</v>
      </c>
      <c r="E15" s="240">
        <v>1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2"/>
      <c r="S15" s="242" t="s">
        <v>138</v>
      </c>
      <c r="T15" s="243" t="s">
        <v>133</v>
      </c>
      <c r="U15" s="222">
        <v>0</v>
      </c>
      <c r="V15" s="222">
        <f>ROUND(E15*U15,2)</f>
        <v>0</v>
      </c>
      <c r="W15" s="222"/>
      <c r="X15" s="222" t="s">
        <v>134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139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7">
        <v>8</v>
      </c>
      <c r="B16" s="238" t="s">
        <v>150</v>
      </c>
      <c r="C16" s="246" t="s">
        <v>151</v>
      </c>
      <c r="D16" s="239" t="s">
        <v>131</v>
      </c>
      <c r="E16" s="240">
        <v>1</v>
      </c>
      <c r="F16" s="241"/>
      <c r="G16" s="242">
        <f>ROUND(E16*F16,2)</f>
        <v>0</v>
      </c>
      <c r="H16" s="241"/>
      <c r="I16" s="242">
        <f>ROUND(E16*H16,2)</f>
        <v>0</v>
      </c>
      <c r="J16" s="241"/>
      <c r="K16" s="242">
        <f>ROUND(E16*J16,2)</f>
        <v>0</v>
      </c>
      <c r="L16" s="242">
        <v>21</v>
      </c>
      <c r="M16" s="242">
        <f>G16*(1+L16/100)</f>
        <v>0</v>
      </c>
      <c r="N16" s="240">
        <v>0</v>
      </c>
      <c r="O16" s="240">
        <f>ROUND(E16*N16,2)</f>
        <v>0</v>
      </c>
      <c r="P16" s="240">
        <v>0</v>
      </c>
      <c r="Q16" s="240">
        <f>ROUND(E16*P16,2)</f>
        <v>0</v>
      </c>
      <c r="R16" s="242"/>
      <c r="S16" s="242" t="s">
        <v>132</v>
      </c>
      <c r="T16" s="243" t="s">
        <v>133</v>
      </c>
      <c r="U16" s="222">
        <v>0</v>
      </c>
      <c r="V16" s="222">
        <f>ROUND(E16*U16,2)</f>
        <v>0</v>
      </c>
      <c r="W16" s="222"/>
      <c r="X16" s="222" t="s">
        <v>134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135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24" t="s">
        <v>127</v>
      </c>
      <c r="B17" s="225" t="s">
        <v>99</v>
      </c>
      <c r="C17" s="245" t="s">
        <v>28</v>
      </c>
      <c r="D17" s="226"/>
      <c r="E17" s="227"/>
      <c r="F17" s="228"/>
      <c r="G17" s="228">
        <f>SUMIF(AG18:AG21,"&lt;&gt;NOR",G18:G21)</f>
        <v>0</v>
      </c>
      <c r="H17" s="228"/>
      <c r="I17" s="228">
        <f>SUM(I18:I21)</f>
        <v>0</v>
      </c>
      <c r="J17" s="228"/>
      <c r="K17" s="228">
        <f>SUM(K18:K21)</f>
        <v>0</v>
      </c>
      <c r="L17" s="228"/>
      <c r="M17" s="228">
        <f>SUM(M18:M21)</f>
        <v>0</v>
      </c>
      <c r="N17" s="227"/>
      <c r="O17" s="227">
        <f>SUM(O18:O21)</f>
        <v>0</v>
      </c>
      <c r="P17" s="227"/>
      <c r="Q17" s="227">
        <f>SUM(Q18:Q21)</f>
        <v>0</v>
      </c>
      <c r="R17" s="228"/>
      <c r="S17" s="228"/>
      <c r="T17" s="229"/>
      <c r="U17" s="223"/>
      <c r="V17" s="223">
        <f>SUM(V18:V21)</f>
        <v>0</v>
      </c>
      <c r="W17" s="223"/>
      <c r="X17" s="223"/>
      <c r="AG17" t="s">
        <v>128</v>
      </c>
    </row>
    <row r="18" spans="1:60" outlineLevel="1" x14ac:dyDescent="0.2">
      <c r="A18" s="237">
        <v>9</v>
      </c>
      <c r="B18" s="238" t="s">
        <v>152</v>
      </c>
      <c r="C18" s="246" t="s">
        <v>153</v>
      </c>
      <c r="D18" s="239" t="s">
        <v>131</v>
      </c>
      <c r="E18" s="240">
        <v>1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0">
        <v>0</v>
      </c>
      <c r="O18" s="240">
        <f>ROUND(E18*N18,2)</f>
        <v>0</v>
      </c>
      <c r="P18" s="240">
        <v>0</v>
      </c>
      <c r="Q18" s="240">
        <f>ROUND(E18*P18,2)</f>
        <v>0</v>
      </c>
      <c r="R18" s="242"/>
      <c r="S18" s="242" t="s">
        <v>132</v>
      </c>
      <c r="T18" s="243" t="s">
        <v>133</v>
      </c>
      <c r="U18" s="222">
        <v>0</v>
      </c>
      <c r="V18" s="222">
        <f>ROUND(E18*U18,2)</f>
        <v>0</v>
      </c>
      <c r="W18" s="222"/>
      <c r="X18" s="222" t="s">
        <v>134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135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37">
        <v>10</v>
      </c>
      <c r="B19" s="238" t="s">
        <v>154</v>
      </c>
      <c r="C19" s="246" t="s">
        <v>155</v>
      </c>
      <c r="D19" s="239" t="s">
        <v>131</v>
      </c>
      <c r="E19" s="240">
        <v>1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0">
        <v>0</v>
      </c>
      <c r="O19" s="240">
        <f>ROUND(E19*N19,2)</f>
        <v>0</v>
      </c>
      <c r="P19" s="240">
        <v>0</v>
      </c>
      <c r="Q19" s="240">
        <f>ROUND(E19*P19,2)</f>
        <v>0</v>
      </c>
      <c r="R19" s="242"/>
      <c r="S19" s="242" t="s">
        <v>132</v>
      </c>
      <c r="T19" s="243" t="s">
        <v>133</v>
      </c>
      <c r="U19" s="222">
        <v>0</v>
      </c>
      <c r="V19" s="222">
        <f>ROUND(E19*U19,2)</f>
        <v>0</v>
      </c>
      <c r="W19" s="222"/>
      <c r="X19" s="222" t="s">
        <v>134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135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7">
        <v>11</v>
      </c>
      <c r="B20" s="238" t="s">
        <v>156</v>
      </c>
      <c r="C20" s="246" t="s">
        <v>157</v>
      </c>
      <c r="D20" s="239" t="s">
        <v>131</v>
      </c>
      <c r="E20" s="240">
        <v>1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21</v>
      </c>
      <c r="M20" s="242">
        <f>G20*(1+L20/100)</f>
        <v>0</v>
      </c>
      <c r="N20" s="240">
        <v>0</v>
      </c>
      <c r="O20" s="240">
        <f>ROUND(E20*N20,2)</f>
        <v>0</v>
      </c>
      <c r="P20" s="240">
        <v>0</v>
      </c>
      <c r="Q20" s="240">
        <f>ROUND(E20*P20,2)</f>
        <v>0</v>
      </c>
      <c r="R20" s="242"/>
      <c r="S20" s="242" t="s">
        <v>138</v>
      </c>
      <c r="T20" s="243" t="s">
        <v>133</v>
      </c>
      <c r="U20" s="222">
        <v>0</v>
      </c>
      <c r="V20" s="222">
        <f>ROUND(E20*U20,2)</f>
        <v>0</v>
      </c>
      <c r="W20" s="222"/>
      <c r="X20" s="222" t="s">
        <v>134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139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0">
        <v>12</v>
      </c>
      <c r="B21" s="231" t="s">
        <v>158</v>
      </c>
      <c r="C21" s="247" t="s">
        <v>159</v>
      </c>
      <c r="D21" s="232" t="s">
        <v>131</v>
      </c>
      <c r="E21" s="233">
        <v>1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3">
        <v>0</v>
      </c>
      <c r="O21" s="233">
        <f>ROUND(E21*N21,2)</f>
        <v>0</v>
      </c>
      <c r="P21" s="233">
        <v>0</v>
      </c>
      <c r="Q21" s="233">
        <f>ROUND(E21*P21,2)</f>
        <v>0</v>
      </c>
      <c r="R21" s="235"/>
      <c r="S21" s="235" t="s">
        <v>138</v>
      </c>
      <c r="T21" s="236" t="s">
        <v>133</v>
      </c>
      <c r="U21" s="222">
        <v>0</v>
      </c>
      <c r="V21" s="222">
        <f>ROUND(E21*U21,2)</f>
        <v>0</v>
      </c>
      <c r="W21" s="222"/>
      <c r="X21" s="222" t="s">
        <v>134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139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3"/>
      <c r="B22" s="4"/>
      <c r="C22" s="248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114</v>
      </c>
    </row>
    <row r="23" spans="1:60" x14ac:dyDescent="0.2">
      <c r="A23" s="215"/>
      <c r="B23" s="216" t="s">
        <v>29</v>
      </c>
      <c r="C23" s="249"/>
      <c r="D23" s="217"/>
      <c r="E23" s="218"/>
      <c r="F23" s="218"/>
      <c r="G23" s="244">
        <f>G8+G17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160</v>
      </c>
    </row>
    <row r="24" spans="1:60" x14ac:dyDescent="0.2">
      <c r="C24" s="250"/>
      <c r="D24" s="10"/>
      <c r="AG24" t="s">
        <v>161</v>
      </c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hNrJvy38xnMrK+60ZpMgOg85UuIzm1+HUSoMQjGAkqq6LWfPVabWaO/gy00FRiMFkKKXwnCxqhGKa8b6GN7TQ==" saltValue="QlqoXpSmMMyrdXw1/xqOMg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E6F77-FBA0-453E-B744-B85937A637D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162</v>
      </c>
      <c r="B1" s="197"/>
      <c r="C1" s="197"/>
      <c r="D1" s="197"/>
      <c r="E1" s="197"/>
      <c r="F1" s="197"/>
      <c r="G1" s="197"/>
      <c r="AG1" t="s">
        <v>101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102</v>
      </c>
    </row>
    <row r="3" spans="1:60" ht="24.95" customHeight="1" x14ac:dyDescent="0.2">
      <c r="A3" s="198" t="s">
        <v>8</v>
      </c>
      <c r="B3" s="49" t="s">
        <v>57</v>
      </c>
      <c r="C3" s="201" t="s">
        <v>58</v>
      </c>
      <c r="D3" s="199"/>
      <c r="E3" s="199"/>
      <c r="F3" s="199"/>
      <c r="G3" s="200"/>
      <c r="AC3" s="177" t="s">
        <v>102</v>
      </c>
      <c r="AG3" t="s">
        <v>104</v>
      </c>
    </row>
    <row r="4" spans="1:60" ht="24.95" customHeight="1" x14ac:dyDescent="0.2">
      <c r="A4" s="202" t="s">
        <v>9</v>
      </c>
      <c r="B4" s="203" t="s">
        <v>57</v>
      </c>
      <c r="C4" s="204" t="s">
        <v>58</v>
      </c>
      <c r="D4" s="205"/>
      <c r="E4" s="205"/>
      <c r="F4" s="205"/>
      <c r="G4" s="206"/>
      <c r="AG4" t="s">
        <v>105</v>
      </c>
    </row>
    <row r="5" spans="1:60" x14ac:dyDescent="0.2">
      <c r="D5" s="10"/>
    </row>
    <row r="6" spans="1:60" ht="38.25" x14ac:dyDescent="0.2">
      <c r="A6" s="208" t="s">
        <v>106</v>
      </c>
      <c r="B6" s="210" t="s">
        <v>107</v>
      </c>
      <c r="C6" s="210" t="s">
        <v>108</v>
      </c>
      <c r="D6" s="209" t="s">
        <v>109</v>
      </c>
      <c r="E6" s="208" t="s">
        <v>110</v>
      </c>
      <c r="F6" s="207" t="s">
        <v>111</v>
      </c>
      <c r="G6" s="208" t="s">
        <v>29</v>
      </c>
      <c r="H6" s="211" t="s">
        <v>30</v>
      </c>
      <c r="I6" s="211" t="s">
        <v>112</v>
      </c>
      <c r="J6" s="211" t="s">
        <v>31</v>
      </c>
      <c r="K6" s="211" t="s">
        <v>113</v>
      </c>
      <c r="L6" s="211" t="s">
        <v>114</v>
      </c>
      <c r="M6" s="211" t="s">
        <v>115</v>
      </c>
      <c r="N6" s="211" t="s">
        <v>116</v>
      </c>
      <c r="O6" s="211" t="s">
        <v>117</v>
      </c>
      <c r="P6" s="211" t="s">
        <v>118</v>
      </c>
      <c r="Q6" s="211" t="s">
        <v>119</v>
      </c>
      <c r="R6" s="211" t="s">
        <v>120</v>
      </c>
      <c r="S6" s="211" t="s">
        <v>121</v>
      </c>
      <c r="T6" s="211" t="s">
        <v>122</v>
      </c>
      <c r="U6" s="211" t="s">
        <v>123</v>
      </c>
      <c r="V6" s="211" t="s">
        <v>124</v>
      </c>
      <c r="W6" s="211" t="s">
        <v>125</v>
      </c>
      <c r="X6" s="211" t="s">
        <v>126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">
      <c r="A8" s="224" t="s">
        <v>127</v>
      </c>
      <c r="B8" s="225" t="s">
        <v>71</v>
      </c>
      <c r="C8" s="245" t="s">
        <v>72</v>
      </c>
      <c r="D8" s="226"/>
      <c r="E8" s="227"/>
      <c r="F8" s="228"/>
      <c r="G8" s="228">
        <f>SUMIF(AG9:AG88,"&lt;&gt;NOR",G9:G88)</f>
        <v>0</v>
      </c>
      <c r="H8" s="228"/>
      <c r="I8" s="228">
        <f>SUM(I9:I88)</f>
        <v>0</v>
      </c>
      <c r="J8" s="228"/>
      <c r="K8" s="228">
        <f>SUM(K9:K88)</f>
        <v>0</v>
      </c>
      <c r="L8" s="228"/>
      <c r="M8" s="228">
        <f>SUM(M9:M88)</f>
        <v>0</v>
      </c>
      <c r="N8" s="227"/>
      <c r="O8" s="227">
        <f>SUM(O9:O88)</f>
        <v>0</v>
      </c>
      <c r="P8" s="227"/>
      <c r="Q8" s="227">
        <f>SUM(Q9:Q88)</f>
        <v>10.26</v>
      </c>
      <c r="R8" s="228"/>
      <c r="S8" s="228"/>
      <c r="T8" s="229"/>
      <c r="U8" s="223"/>
      <c r="V8" s="223">
        <f>SUM(V9:V88)</f>
        <v>408.6</v>
      </c>
      <c r="W8" s="223"/>
      <c r="X8" s="223"/>
      <c r="AG8" t="s">
        <v>128</v>
      </c>
    </row>
    <row r="9" spans="1:60" outlineLevel="1" x14ac:dyDescent="0.2">
      <c r="A9" s="230">
        <v>1</v>
      </c>
      <c r="B9" s="231" t="s">
        <v>163</v>
      </c>
      <c r="C9" s="247" t="s">
        <v>164</v>
      </c>
      <c r="D9" s="232" t="s">
        <v>165</v>
      </c>
      <c r="E9" s="233">
        <v>38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3">
        <v>0</v>
      </c>
      <c r="O9" s="233">
        <f>ROUND(E9*N9,2)</f>
        <v>0</v>
      </c>
      <c r="P9" s="233">
        <v>0.27</v>
      </c>
      <c r="Q9" s="233">
        <f>ROUND(E9*P9,2)</f>
        <v>10.26</v>
      </c>
      <c r="R9" s="235" t="s">
        <v>166</v>
      </c>
      <c r="S9" s="235" t="s">
        <v>138</v>
      </c>
      <c r="T9" s="236" t="s">
        <v>138</v>
      </c>
      <c r="U9" s="222">
        <v>0.123</v>
      </c>
      <c r="V9" s="222">
        <f>ROUND(E9*U9,2)</f>
        <v>4.67</v>
      </c>
      <c r="W9" s="222"/>
      <c r="X9" s="222" t="s">
        <v>167</v>
      </c>
      <c r="Y9" s="212"/>
      <c r="Z9" s="212"/>
      <c r="AA9" s="212"/>
      <c r="AB9" s="212"/>
      <c r="AC9" s="212"/>
      <c r="AD9" s="212"/>
      <c r="AE9" s="212"/>
      <c r="AF9" s="212"/>
      <c r="AG9" s="212" t="s">
        <v>168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9" t="s">
        <v>169</v>
      </c>
      <c r="D10" s="256"/>
      <c r="E10" s="256"/>
      <c r="F10" s="256"/>
      <c r="G10" s="256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170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55" t="str">
        <f>C10</f>
        <v>s vybouráním lože, s přemístěním hmot na skládku na vzdálenost do 3 m nebo naložením na dopravní prostředek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60" t="s">
        <v>171</v>
      </c>
      <c r="D11" s="251"/>
      <c r="E11" s="252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172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60" t="s">
        <v>173</v>
      </c>
      <c r="D12" s="251"/>
      <c r="E12" s="252">
        <v>38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172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30">
        <v>2</v>
      </c>
      <c r="B13" s="231" t="s">
        <v>174</v>
      </c>
      <c r="C13" s="247" t="s">
        <v>175</v>
      </c>
      <c r="D13" s="232" t="s">
        <v>176</v>
      </c>
      <c r="E13" s="233">
        <v>400.4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3">
        <v>0</v>
      </c>
      <c r="O13" s="233">
        <f>ROUND(E13*N13,2)</f>
        <v>0</v>
      </c>
      <c r="P13" s="233">
        <v>0</v>
      </c>
      <c r="Q13" s="233">
        <f>ROUND(E13*P13,2)</f>
        <v>0</v>
      </c>
      <c r="R13" s="235" t="s">
        <v>177</v>
      </c>
      <c r="S13" s="235" t="s">
        <v>138</v>
      </c>
      <c r="T13" s="236" t="s">
        <v>138</v>
      </c>
      <c r="U13" s="222">
        <v>0.187</v>
      </c>
      <c r="V13" s="222">
        <f>ROUND(E13*U13,2)</f>
        <v>74.87</v>
      </c>
      <c r="W13" s="222"/>
      <c r="X13" s="222" t="s">
        <v>167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168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9" t="s">
        <v>178</v>
      </c>
      <c r="D14" s="256"/>
      <c r="E14" s="256"/>
      <c r="F14" s="256"/>
      <c r="G14" s="256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170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60" t="s">
        <v>179</v>
      </c>
      <c r="D15" s="251"/>
      <c r="E15" s="252"/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12"/>
      <c r="Z15" s="212"/>
      <c r="AA15" s="212"/>
      <c r="AB15" s="212"/>
      <c r="AC15" s="212"/>
      <c r="AD15" s="212"/>
      <c r="AE15" s="212"/>
      <c r="AF15" s="212"/>
      <c r="AG15" s="212" t="s">
        <v>172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60" t="s">
        <v>180</v>
      </c>
      <c r="D16" s="251"/>
      <c r="E16" s="252">
        <v>400.4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172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0">
        <v>3</v>
      </c>
      <c r="B17" s="231" t="s">
        <v>181</v>
      </c>
      <c r="C17" s="247" t="s">
        <v>182</v>
      </c>
      <c r="D17" s="232" t="s">
        <v>176</v>
      </c>
      <c r="E17" s="233">
        <v>26.22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5" t="s">
        <v>177</v>
      </c>
      <c r="S17" s="235" t="s">
        <v>138</v>
      </c>
      <c r="T17" s="236" t="s">
        <v>138</v>
      </c>
      <c r="U17" s="222">
        <v>0.36499999999999999</v>
      </c>
      <c r="V17" s="222">
        <f>ROUND(E17*U17,2)</f>
        <v>9.57</v>
      </c>
      <c r="W17" s="222"/>
      <c r="X17" s="222" t="s">
        <v>167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168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33.75" outlineLevel="1" x14ac:dyDescent="0.2">
      <c r="A18" s="219"/>
      <c r="B18" s="220"/>
      <c r="C18" s="259" t="s">
        <v>183</v>
      </c>
      <c r="D18" s="256"/>
      <c r="E18" s="256"/>
      <c r="F18" s="256"/>
      <c r="G18" s="256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170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55" t="str">
        <f>C18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60" t="s">
        <v>184</v>
      </c>
      <c r="D19" s="251"/>
      <c r="E19" s="252"/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172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60" t="s">
        <v>185</v>
      </c>
      <c r="D20" s="251"/>
      <c r="E20" s="252">
        <v>26.22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172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30">
        <v>4</v>
      </c>
      <c r="B21" s="231" t="s">
        <v>186</v>
      </c>
      <c r="C21" s="247" t="s">
        <v>187</v>
      </c>
      <c r="D21" s="232" t="s">
        <v>176</v>
      </c>
      <c r="E21" s="233">
        <v>388.02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3">
        <v>0</v>
      </c>
      <c r="O21" s="233">
        <f>ROUND(E21*N21,2)</f>
        <v>0</v>
      </c>
      <c r="P21" s="233">
        <v>0</v>
      </c>
      <c r="Q21" s="233">
        <f>ROUND(E21*P21,2)</f>
        <v>0</v>
      </c>
      <c r="R21" s="235" t="s">
        <v>177</v>
      </c>
      <c r="S21" s="235" t="s">
        <v>138</v>
      </c>
      <c r="T21" s="236" t="s">
        <v>138</v>
      </c>
      <c r="U21" s="222">
        <v>1.0999999999999999E-2</v>
      </c>
      <c r="V21" s="222">
        <f>ROUND(E21*U21,2)</f>
        <v>4.2699999999999996</v>
      </c>
      <c r="W21" s="222"/>
      <c r="X21" s="222" t="s">
        <v>167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168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9" t="s">
        <v>188</v>
      </c>
      <c r="D22" s="256"/>
      <c r="E22" s="256"/>
      <c r="F22" s="256"/>
      <c r="G22" s="256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170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60" t="s">
        <v>189</v>
      </c>
      <c r="D23" s="251"/>
      <c r="E23" s="252"/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172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60" t="s">
        <v>179</v>
      </c>
      <c r="D24" s="251"/>
      <c r="E24" s="252"/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172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60" t="s">
        <v>180</v>
      </c>
      <c r="D25" s="251"/>
      <c r="E25" s="252">
        <v>400.4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12"/>
      <c r="Z25" s="212"/>
      <c r="AA25" s="212"/>
      <c r="AB25" s="212"/>
      <c r="AC25" s="212"/>
      <c r="AD25" s="212"/>
      <c r="AE25" s="212"/>
      <c r="AF25" s="212"/>
      <c r="AG25" s="212" t="s">
        <v>172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60" t="s">
        <v>184</v>
      </c>
      <c r="D26" s="251"/>
      <c r="E26" s="252"/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172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60" t="s">
        <v>185</v>
      </c>
      <c r="D27" s="251"/>
      <c r="E27" s="252">
        <v>26.22</v>
      </c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12"/>
      <c r="Z27" s="212"/>
      <c r="AA27" s="212"/>
      <c r="AB27" s="212"/>
      <c r="AC27" s="212"/>
      <c r="AD27" s="212"/>
      <c r="AE27" s="212"/>
      <c r="AF27" s="212"/>
      <c r="AG27" s="212" t="s">
        <v>172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60" t="s">
        <v>190</v>
      </c>
      <c r="D28" s="251"/>
      <c r="E28" s="252"/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172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60" t="s">
        <v>191</v>
      </c>
      <c r="D29" s="251"/>
      <c r="E29" s="252">
        <v>-38.6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172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33.75" outlineLevel="1" x14ac:dyDescent="0.2">
      <c r="A30" s="230">
        <v>5</v>
      </c>
      <c r="B30" s="231" t="s">
        <v>192</v>
      </c>
      <c r="C30" s="247" t="s">
        <v>193</v>
      </c>
      <c r="D30" s="232" t="s">
        <v>176</v>
      </c>
      <c r="E30" s="233">
        <v>3880.2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3">
        <v>0</v>
      </c>
      <c r="O30" s="233">
        <f>ROUND(E30*N30,2)</f>
        <v>0</v>
      </c>
      <c r="P30" s="233">
        <v>0</v>
      </c>
      <c r="Q30" s="233">
        <f>ROUND(E30*P30,2)</f>
        <v>0</v>
      </c>
      <c r="R30" s="235" t="s">
        <v>177</v>
      </c>
      <c r="S30" s="235" t="s">
        <v>138</v>
      </c>
      <c r="T30" s="236" t="s">
        <v>138</v>
      </c>
      <c r="U30" s="222">
        <v>0</v>
      </c>
      <c r="V30" s="222">
        <f>ROUND(E30*U30,2)</f>
        <v>0</v>
      </c>
      <c r="W30" s="222"/>
      <c r="X30" s="222" t="s">
        <v>167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168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9" t="s">
        <v>188</v>
      </c>
      <c r="D31" s="256"/>
      <c r="E31" s="256"/>
      <c r="F31" s="256"/>
      <c r="G31" s="256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170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60" t="s">
        <v>189</v>
      </c>
      <c r="D32" s="251"/>
      <c r="E32" s="252"/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172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61" t="s">
        <v>194</v>
      </c>
      <c r="D33" s="253"/>
      <c r="E33" s="254"/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12"/>
      <c r="Z33" s="212"/>
      <c r="AA33" s="212"/>
      <c r="AB33" s="212"/>
      <c r="AC33" s="212"/>
      <c r="AD33" s="212"/>
      <c r="AE33" s="212"/>
      <c r="AF33" s="212"/>
      <c r="AG33" s="212" t="s">
        <v>172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62" t="s">
        <v>195</v>
      </c>
      <c r="D34" s="253"/>
      <c r="E34" s="254"/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172</v>
      </c>
      <c r="AH34" s="212">
        <v>2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62" t="s">
        <v>196</v>
      </c>
      <c r="D35" s="253"/>
      <c r="E35" s="254">
        <v>400.4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12"/>
      <c r="Z35" s="212"/>
      <c r="AA35" s="212"/>
      <c r="AB35" s="212"/>
      <c r="AC35" s="212"/>
      <c r="AD35" s="212"/>
      <c r="AE35" s="212"/>
      <c r="AF35" s="212"/>
      <c r="AG35" s="212" t="s">
        <v>172</v>
      </c>
      <c r="AH35" s="212">
        <v>2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62" t="s">
        <v>197</v>
      </c>
      <c r="D36" s="253"/>
      <c r="E36" s="254"/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172</v>
      </c>
      <c r="AH36" s="212">
        <v>2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62" t="s">
        <v>198</v>
      </c>
      <c r="D37" s="253"/>
      <c r="E37" s="254">
        <v>26.22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172</v>
      </c>
      <c r="AH37" s="212">
        <v>2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62" t="s">
        <v>199</v>
      </c>
      <c r="D38" s="253"/>
      <c r="E38" s="254"/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172</v>
      </c>
      <c r="AH38" s="212">
        <v>2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62" t="s">
        <v>200</v>
      </c>
      <c r="D39" s="253"/>
      <c r="E39" s="254">
        <v>-38.6</v>
      </c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12"/>
      <c r="Z39" s="212"/>
      <c r="AA39" s="212"/>
      <c r="AB39" s="212"/>
      <c r="AC39" s="212"/>
      <c r="AD39" s="212"/>
      <c r="AE39" s="212"/>
      <c r="AF39" s="212"/>
      <c r="AG39" s="212" t="s">
        <v>172</v>
      </c>
      <c r="AH39" s="212">
        <v>2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61" t="s">
        <v>201</v>
      </c>
      <c r="D40" s="253"/>
      <c r="E40" s="254"/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12"/>
      <c r="Z40" s="212"/>
      <c r="AA40" s="212"/>
      <c r="AB40" s="212"/>
      <c r="AC40" s="212"/>
      <c r="AD40" s="212"/>
      <c r="AE40" s="212"/>
      <c r="AF40" s="212"/>
      <c r="AG40" s="212" t="s">
        <v>172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60" t="s">
        <v>202</v>
      </c>
      <c r="D41" s="251"/>
      <c r="E41" s="252">
        <v>3880.2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12"/>
      <c r="Z41" s="212"/>
      <c r="AA41" s="212"/>
      <c r="AB41" s="212"/>
      <c r="AC41" s="212"/>
      <c r="AD41" s="212"/>
      <c r="AE41" s="212"/>
      <c r="AF41" s="212"/>
      <c r="AG41" s="212" t="s">
        <v>172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30">
        <v>6</v>
      </c>
      <c r="B42" s="231" t="s">
        <v>203</v>
      </c>
      <c r="C42" s="247" t="s">
        <v>204</v>
      </c>
      <c r="D42" s="232" t="s">
        <v>176</v>
      </c>
      <c r="E42" s="233">
        <v>388.02</v>
      </c>
      <c r="F42" s="234"/>
      <c r="G42" s="235">
        <f>ROUND(E42*F42,2)</f>
        <v>0</v>
      </c>
      <c r="H42" s="234"/>
      <c r="I42" s="235">
        <f>ROUND(E42*H42,2)</f>
        <v>0</v>
      </c>
      <c r="J42" s="234"/>
      <c r="K42" s="235">
        <f>ROUND(E42*J42,2)</f>
        <v>0</v>
      </c>
      <c r="L42" s="235">
        <v>21</v>
      </c>
      <c r="M42" s="235">
        <f>G42*(1+L42/100)</f>
        <v>0</v>
      </c>
      <c r="N42" s="233">
        <v>0</v>
      </c>
      <c r="O42" s="233">
        <f>ROUND(E42*N42,2)</f>
        <v>0</v>
      </c>
      <c r="P42" s="233">
        <v>0</v>
      </c>
      <c r="Q42" s="233">
        <f>ROUND(E42*P42,2)</f>
        <v>0</v>
      </c>
      <c r="R42" s="235" t="s">
        <v>177</v>
      </c>
      <c r="S42" s="235" t="s">
        <v>138</v>
      </c>
      <c r="T42" s="236" t="s">
        <v>138</v>
      </c>
      <c r="U42" s="222">
        <v>0.65200000000000002</v>
      </c>
      <c r="V42" s="222">
        <f>ROUND(E42*U42,2)</f>
        <v>252.99</v>
      </c>
      <c r="W42" s="222"/>
      <c r="X42" s="222" t="s">
        <v>167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168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60" t="s">
        <v>189</v>
      </c>
      <c r="D43" s="251"/>
      <c r="E43" s="252"/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12"/>
      <c r="Z43" s="212"/>
      <c r="AA43" s="212"/>
      <c r="AB43" s="212"/>
      <c r="AC43" s="212"/>
      <c r="AD43" s="212"/>
      <c r="AE43" s="212"/>
      <c r="AF43" s="212"/>
      <c r="AG43" s="212" t="s">
        <v>172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60" t="s">
        <v>179</v>
      </c>
      <c r="D44" s="251"/>
      <c r="E44" s="252"/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172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60" t="s">
        <v>180</v>
      </c>
      <c r="D45" s="251"/>
      <c r="E45" s="252">
        <v>400.4</v>
      </c>
      <c r="F45" s="222"/>
      <c r="G45" s="22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12"/>
      <c r="Z45" s="212"/>
      <c r="AA45" s="212"/>
      <c r="AB45" s="212"/>
      <c r="AC45" s="212"/>
      <c r="AD45" s="212"/>
      <c r="AE45" s="212"/>
      <c r="AF45" s="212"/>
      <c r="AG45" s="212" t="s">
        <v>172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60" t="s">
        <v>184</v>
      </c>
      <c r="D46" s="251"/>
      <c r="E46" s="252"/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172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60" t="s">
        <v>185</v>
      </c>
      <c r="D47" s="251"/>
      <c r="E47" s="252">
        <v>26.22</v>
      </c>
      <c r="F47" s="222"/>
      <c r="G47" s="22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12"/>
      <c r="Z47" s="212"/>
      <c r="AA47" s="212"/>
      <c r="AB47" s="212"/>
      <c r="AC47" s="212"/>
      <c r="AD47" s="212"/>
      <c r="AE47" s="212"/>
      <c r="AF47" s="212"/>
      <c r="AG47" s="212" t="s">
        <v>172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60" t="s">
        <v>190</v>
      </c>
      <c r="D48" s="251"/>
      <c r="E48" s="252"/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172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60" t="s">
        <v>191</v>
      </c>
      <c r="D49" s="251"/>
      <c r="E49" s="252">
        <v>-38.6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172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30">
        <v>7</v>
      </c>
      <c r="B50" s="231" t="s">
        <v>205</v>
      </c>
      <c r="C50" s="247" t="s">
        <v>206</v>
      </c>
      <c r="D50" s="232" t="s">
        <v>176</v>
      </c>
      <c r="E50" s="233">
        <v>388.02</v>
      </c>
      <c r="F50" s="234"/>
      <c r="G50" s="235">
        <f>ROUND(E50*F50,2)</f>
        <v>0</v>
      </c>
      <c r="H50" s="234"/>
      <c r="I50" s="235">
        <f>ROUND(E50*H50,2)</f>
        <v>0</v>
      </c>
      <c r="J50" s="234"/>
      <c r="K50" s="235">
        <f>ROUND(E50*J50,2)</f>
        <v>0</v>
      </c>
      <c r="L50" s="235">
        <v>21</v>
      </c>
      <c r="M50" s="235">
        <f>G50*(1+L50/100)</f>
        <v>0</v>
      </c>
      <c r="N50" s="233">
        <v>0</v>
      </c>
      <c r="O50" s="233">
        <f>ROUND(E50*N50,2)</f>
        <v>0</v>
      </c>
      <c r="P50" s="233">
        <v>0</v>
      </c>
      <c r="Q50" s="233">
        <f>ROUND(E50*P50,2)</f>
        <v>0</v>
      </c>
      <c r="R50" s="235" t="s">
        <v>177</v>
      </c>
      <c r="S50" s="235" t="s">
        <v>138</v>
      </c>
      <c r="T50" s="236" t="s">
        <v>138</v>
      </c>
      <c r="U50" s="222">
        <v>8.9999999999999993E-3</v>
      </c>
      <c r="V50" s="222">
        <f>ROUND(E50*U50,2)</f>
        <v>3.49</v>
      </c>
      <c r="W50" s="222"/>
      <c r="X50" s="222" t="s">
        <v>167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168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60" t="s">
        <v>189</v>
      </c>
      <c r="D51" s="251"/>
      <c r="E51" s="252"/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172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60" t="s">
        <v>179</v>
      </c>
      <c r="D52" s="251"/>
      <c r="E52" s="252"/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172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60" t="s">
        <v>180</v>
      </c>
      <c r="D53" s="251"/>
      <c r="E53" s="252">
        <v>400.4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12"/>
      <c r="Z53" s="212"/>
      <c r="AA53" s="212"/>
      <c r="AB53" s="212"/>
      <c r="AC53" s="212"/>
      <c r="AD53" s="212"/>
      <c r="AE53" s="212"/>
      <c r="AF53" s="212"/>
      <c r="AG53" s="212" t="s">
        <v>172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60" t="s">
        <v>184</v>
      </c>
      <c r="D54" s="251"/>
      <c r="E54" s="252"/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12"/>
      <c r="Z54" s="212"/>
      <c r="AA54" s="212"/>
      <c r="AB54" s="212"/>
      <c r="AC54" s="212"/>
      <c r="AD54" s="212"/>
      <c r="AE54" s="212"/>
      <c r="AF54" s="212"/>
      <c r="AG54" s="212" t="s">
        <v>172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60" t="s">
        <v>185</v>
      </c>
      <c r="D55" s="251"/>
      <c r="E55" s="252">
        <v>26.22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172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60" t="s">
        <v>190</v>
      </c>
      <c r="D56" s="251"/>
      <c r="E56" s="252"/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172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60" t="s">
        <v>191</v>
      </c>
      <c r="D57" s="251"/>
      <c r="E57" s="252">
        <v>-38.6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172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30">
        <v>8</v>
      </c>
      <c r="B58" s="231" t="s">
        <v>207</v>
      </c>
      <c r="C58" s="247" t="s">
        <v>208</v>
      </c>
      <c r="D58" s="232" t="s">
        <v>176</v>
      </c>
      <c r="E58" s="233">
        <v>38.6</v>
      </c>
      <c r="F58" s="234"/>
      <c r="G58" s="235">
        <f>ROUND(E58*F58,2)</f>
        <v>0</v>
      </c>
      <c r="H58" s="234"/>
      <c r="I58" s="235">
        <f>ROUND(E58*H58,2)</f>
        <v>0</v>
      </c>
      <c r="J58" s="234"/>
      <c r="K58" s="235">
        <f>ROUND(E58*J58,2)</f>
        <v>0</v>
      </c>
      <c r="L58" s="235">
        <v>21</v>
      </c>
      <c r="M58" s="235">
        <f>G58*(1+L58/100)</f>
        <v>0</v>
      </c>
      <c r="N58" s="233">
        <v>0</v>
      </c>
      <c r="O58" s="233">
        <f>ROUND(E58*N58,2)</f>
        <v>0</v>
      </c>
      <c r="P58" s="233">
        <v>0</v>
      </c>
      <c r="Q58" s="233">
        <f>ROUND(E58*P58,2)</f>
        <v>0</v>
      </c>
      <c r="R58" s="235" t="s">
        <v>177</v>
      </c>
      <c r="S58" s="235" t="s">
        <v>138</v>
      </c>
      <c r="T58" s="236" t="s">
        <v>138</v>
      </c>
      <c r="U58" s="222">
        <v>1.1499999999999999</v>
      </c>
      <c r="V58" s="222">
        <f>ROUND(E58*U58,2)</f>
        <v>44.39</v>
      </c>
      <c r="W58" s="222"/>
      <c r="X58" s="222" t="s">
        <v>167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168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9" t="s">
        <v>209</v>
      </c>
      <c r="D59" s="256"/>
      <c r="E59" s="256"/>
      <c r="F59" s="256"/>
      <c r="G59" s="256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12"/>
      <c r="Z59" s="212"/>
      <c r="AA59" s="212"/>
      <c r="AB59" s="212"/>
      <c r="AC59" s="212"/>
      <c r="AD59" s="212"/>
      <c r="AE59" s="212"/>
      <c r="AF59" s="212"/>
      <c r="AG59" s="212" t="s">
        <v>170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60" t="s">
        <v>190</v>
      </c>
      <c r="D60" s="251"/>
      <c r="E60" s="252"/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172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60" t="s">
        <v>210</v>
      </c>
      <c r="D61" s="251"/>
      <c r="E61" s="252">
        <v>38.6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172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30">
        <v>9</v>
      </c>
      <c r="B62" s="231" t="s">
        <v>211</v>
      </c>
      <c r="C62" s="247" t="s">
        <v>212</v>
      </c>
      <c r="D62" s="232" t="s">
        <v>213</v>
      </c>
      <c r="E62" s="233">
        <v>797</v>
      </c>
      <c r="F62" s="234"/>
      <c r="G62" s="235">
        <f>ROUND(E62*F62,2)</f>
        <v>0</v>
      </c>
      <c r="H62" s="234"/>
      <c r="I62" s="235">
        <f>ROUND(E62*H62,2)</f>
        <v>0</v>
      </c>
      <c r="J62" s="234"/>
      <c r="K62" s="235">
        <f>ROUND(E62*J62,2)</f>
        <v>0</v>
      </c>
      <c r="L62" s="235">
        <v>21</v>
      </c>
      <c r="M62" s="235">
        <f>G62*(1+L62/100)</f>
        <v>0</v>
      </c>
      <c r="N62" s="233">
        <v>0</v>
      </c>
      <c r="O62" s="233">
        <f>ROUND(E62*N62,2)</f>
        <v>0</v>
      </c>
      <c r="P62" s="233">
        <v>0</v>
      </c>
      <c r="Q62" s="233">
        <f>ROUND(E62*P62,2)</f>
        <v>0</v>
      </c>
      <c r="R62" s="235" t="s">
        <v>177</v>
      </c>
      <c r="S62" s="235" t="s">
        <v>138</v>
      </c>
      <c r="T62" s="236" t="s">
        <v>138</v>
      </c>
      <c r="U62" s="222">
        <v>1.7999999999999999E-2</v>
      </c>
      <c r="V62" s="222">
        <f>ROUND(E62*U62,2)</f>
        <v>14.35</v>
      </c>
      <c r="W62" s="222"/>
      <c r="X62" s="222" t="s">
        <v>167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168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9" t="s">
        <v>214</v>
      </c>
      <c r="D63" s="256"/>
      <c r="E63" s="256"/>
      <c r="F63" s="256"/>
      <c r="G63" s="256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12"/>
      <c r="Z63" s="212"/>
      <c r="AA63" s="212"/>
      <c r="AB63" s="212"/>
      <c r="AC63" s="212"/>
      <c r="AD63" s="212"/>
      <c r="AE63" s="212"/>
      <c r="AF63" s="212"/>
      <c r="AG63" s="212" t="s">
        <v>170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19"/>
      <c r="B64" s="220"/>
      <c r="C64" s="260" t="s">
        <v>215</v>
      </c>
      <c r="D64" s="251"/>
      <c r="E64" s="252"/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172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60" t="s">
        <v>216</v>
      </c>
      <c r="D65" s="251"/>
      <c r="E65" s="252"/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12"/>
      <c r="Z65" s="212"/>
      <c r="AA65" s="212"/>
      <c r="AB65" s="212"/>
      <c r="AC65" s="212"/>
      <c r="AD65" s="212"/>
      <c r="AE65" s="212"/>
      <c r="AF65" s="212"/>
      <c r="AG65" s="212" t="s">
        <v>172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60" t="s">
        <v>217</v>
      </c>
      <c r="D66" s="251"/>
      <c r="E66" s="252">
        <v>797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172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30">
        <v>10</v>
      </c>
      <c r="B67" s="231" t="s">
        <v>218</v>
      </c>
      <c r="C67" s="247" t="s">
        <v>219</v>
      </c>
      <c r="D67" s="232" t="s">
        <v>220</v>
      </c>
      <c r="E67" s="233">
        <v>737.23800000000006</v>
      </c>
      <c r="F67" s="234"/>
      <c r="G67" s="235">
        <f>ROUND(E67*F67,2)</f>
        <v>0</v>
      </c>
      <c r="H67" s="234"/>
      <c r="I67" s="235">
        <f>ROUND(E67*H67,2)</f>
        <v>0</v>
      </c>
      <c r="J67" s="234"/>
      <c r="K67" s="235">
        <f>ROUND(E67*J67,2)</f>
        <v>0</v>
      </c>
      <c r="L67" s="235">
        <v>21</v>
      </c>
      <c r="M67" s="235">
        <f>G67*(1+L67/100)</f>
        <v>0</v>
      </c>
      <c r="N67" s="233">
        <v>0</v>
      </c>
      <c r="O67" s="233">
        <f>ROUND(E67*N67,2)</f>
        <v>0</v>
      </c>
      <c r="P67" s="233">
        <v>0</v>
      </c>
      <c r="Q67" s="233">
        <f>ROUND(E67*P67,2)</f>
        <v>0</v>
      </c>
      <c r="R67" s="235" t="s">
        <v>177</v>
      </c>
      <c r="S67" s="235" t="s">
        <v>138</v>
      </c>
      <c r="T67" s="236" t="s">
        <v>138</v>
      </c>
      <c r="U67" s="222">
        <v>0</v>
      </c>
      <c r="V67" s="222">
        <f>ROUND(E67*U67,2)</f>
        <v>0</v>
      </c>
      <c r="W67" s="222"/>
      <c r="X67" s="222" t="s">
        <v>167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168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60" t="s">
        <v>189</v>
      </c>
      <c r="D68" s="251"/>
      <c r="E68" s="252"/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172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61" t="s">
        <v>194</v>
      </c>
      <c r="D69" s="253"/>
      <c r="E69" s="254"/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12"/>
      <c r="Z69" s="212"/>
      <c r="AA69" s="212"/>
      <c r="AB69" s="212"/>
      <c r="AC69" s="212"/>
      <c r="AD69" s="212"/>
      <c r="AE69" s="212"/>
      <c r="AF69" s="212"/>
      <c r="AG69" s="212" t="s">
        <v>172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62" t="s">
        <v>195</v>
      </c>
      <c r="D70" s="253"/>
      <c r="E70" s="254"/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172</v>
      </c>
      <c r="AH70" s="212">
        <v>2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62" t="s">
        <v>196</v>
      </c>
      <c r="D71" s="253"/>
      <c r="E71" s="254">
        <v>400.4</v>
      </c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172</v>
      </c>
      <c r="AH71" s="212">
        <v>2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62" t="s">
        <v>197</v>
      </c>
      <c r="D72" s="253"/>
      <c r="E72" s="254"/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172</v>
      </c>
      <c r="AH72" s="212">
        <v>2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62" t="s">
        <v>198</v>
      </c>
      <c r="D73" s="253"/>
      <c r="E73" s="254">
        <v>26.22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172</v>
      </c>
      <c r="AH73" s="212">
        <v>2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62" t="s">
        <v>199</v>
      </c>
      <c r="D74" s="253"/>
      <c r="E74" s="254"/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12"/>
      <c r="Z74" s="212"/>
      <c r="AA74" s="212"/>
      <c r="AB74" s="212"/>
      <c r="AC74" s="212"/>
      <c r="AD74" s="212"/>
      <c r="AE74" s="212"/>
      <c r="AF74" s="212"/>
      <c r="AG74" s="212" t="s">
        <v>172</v>
      </c>
      <c r="AH74" s="212">
        <v>2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62" t="s">
        <v>200</v>
      </c>
      <c r="D75" s="253"/>
      <c r="E75" s="254">
        <v>-38.6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172</v>
      </c>
      <c r="AH75" s="212">
        <v>2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61" t="s">
        <v>201</v>
      </c>
      <c r="D76" s="253"/>
      <c r="E76" s="254"/>
      <c r="F76" s="222"/>
      <c r="G76" s="22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12"/>
      <c r="Z76" s="212"/>
      <c r="AA76" s="212"/>
      <c r="AB76" s="212"/>
      <c r="AC76" s="212"/>
      <c r="AD76" s="212"/>
      <c r="AE76" s="212"/>
      <c r="AF76" s="212"/>
      <c r="AG76" s="212" t="s">
        <v>172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60" t="s">
        <v>221</v>
      </c>
      <c r="D77" s="251"/>
      <c r="E77" s="252">
        <v>737.23800000000006</v>
      </c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172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0">
        <v>11</v>
      </c>
      <c r="B78" s="231" t="s">
        <v>222</v>
      </c>
      <c r="C78" s="247" t="s">
        <v>223</v>
      </c>
      <c r="D78" s="232" t="s">
        <v>224</v>
      </c>
      <c r="E78" s="233">
        <v>746</v>
      </c>
      <c r="F78" s="234"/>
      <c r="G78" s="235">
        <f>ROUND(E78*F78,2)</f>
        <v>0</v>
      </c>
      <c r="H78" s="234"/>
      <c r="I78" s="235">
        <f>ROUND(E78*H78,2)</f>
        <v>0</v>
      </c>
      <c r="J78" s="234"/>
      <c r="K78" s="235">
        <f>ROUND(E78*J78,2)</f>
        <v>0</v>
      </c>
      <c r="L78" s="235">
        <v>21</v>
      </c>
      <c r="M78" s="235">
        <f>G78*(1+L78/100)</f>
        <v>0</v>
      </c>
      <c r="N78" s="233">
        <v>0</v>
      </c>
      <c r="O78" s="233">
        <f>ROUND(E78*N78,2)</f>
        <v>0</v>
      </c>
      <c r="P78" s="233">
        <v>0</v>
      </c>
      <c r="Q78" s="233">
        <f>ROUND(E78*P78,2)</f>
        <v>0</v>
      </c>
      <c r="R78" s="235"/>
      <c r="S78" s="235" t="s">
        <v>132</v>
      </c>
      <c r="T78" s="236" t="s">
        <v>133</v>
      </c>
      <c r="U78" s="222">
        <v>0</v>
      </c>
      <c r="V78" s="222">
        <f>ROUND(E78*U78,2)</f>
        <v>0</v>
      </c>
      <c r="W78" s="222"/>
      <c r="X78" s="222" t="s">
        <v>167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168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60" t="s">
        <v>225</v>
      </c>
      <c r="D79" s="251"/>
      <c r="E79" s="252"/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172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60" t="s">
        <v>226</v>
      </c>
      <c r="D80" s="251"/>
      <c r="E80" s="252"/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172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19"/>
      <c r="B81" s="220"/>
      <c r="C81" s="260" t="s">
        <v>227</v>
      </c>
      <c r="D81" s="251"/>
      <c r="E81" s="252"/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172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60" t="s">
        <v>228</v>
      </c>
      <c r="D82" s="251"/>
      <c r="E82" s="252"/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12"/>
      <c r="Z82" s="212"/>
      <c r="AA82" s="212"/>
      <c r="AB82" s="212"/>
      <c r="AC82" s="212"/>
      <c r="AD82" s="212"/>
      <c r="AE82" s="212"/>
      <c r="AF82" s="212"/>
      <c r="AG82" s="212" t="s">
        <v>172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19"/>
      <c r="B83" s="220"/>
      <c r="C83" s="260" t="s">
        <v>229</v>
      </c>
      <c r="D83" s="251"/>
      <c r="E83" s="252"/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12"/>
      <c r="Z83" s="212"/>
      <c r="AA83" s="212"/>
      <c r="AB83" s="212"/>
      <c r="AC83" s="212"/>
      <c r="AD83" s="212"/>
      <c r="AE83" s="212"/>
      <c r="AF83" s="212"/>
      <c r="AG83" s="212" t="s">
        <v>172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60" t="s">
        <v>230</v>
      </c>
      <c r="D84" s="251"/>
      <c r="E84" s="252"/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12"/>
      <c r="Z84" s="212"/>
      <c r="AA84" s="212"/>
      <c r="AB84" s="212"/>
      <c r="AC84" s="212"/>
      <c r="AD84" s="212"/>
      <c r="AE84" s="212"/>
      <c r="AF84" s="212"/>
      <c r="AG84" s="212" t="s">
        <v>172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60" t="s">
        <v>231</v>
      </c>
      <c r="D85" s="251"/>
      <c r="E85" s="252"/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12"/>
      <c r="Z85" s="212"/>
      <c r="AA85" s="212"/>
      <c r="AB85" s="212"/>
      <c r="AC85" s="212"/>
      <c r="AD85" s="212"/>
      <c r="AE85" s="212"/>
      <c r="AF85" s="212"/>
      <c r="AG85" s="212" t="s">
        <v>172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60" t="s">
        <v>232</v>
      </c>
      <c r="D86" s="251"/>
      <c r="E86" s="252"/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172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60" t="s">
        <v>233</v>
      </c>
      <c r="D87" s="251"/>
      <c r="E87" s="252"/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12"/>
      <c r="Z87" s="212"/>
      <c r="AA87" s="212"/>
      <c r="AB87" s="212"/>
      <c r="AC87" s="212"/>
      <c r="AD87" s="212"/>
      <c r="AE87" s="212"/>
      <c r="AF87" s="212"/>
      <c r="AG87" s="212" t="s">
        <v>172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60" t="s">
        <v>234</v>
      </c>
      <c r="D88" s="251"/>
      <c r="E88" s="252">
        <v>746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12"/>
      <c r="Z88" s="212"/>
      <c r="AA88" s="212"/>
      <c r="AB88" s="212"/>
      <c r="AC88" s="212"/>
      <c r="AD88" s="212"/>
      <c r="AE88" s="212"/>
      <c r="AF88" s="212"/>
      <c r="AG88" s="212" t="s">
        <v>172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x14ac:dyDescent="0.2">
      <c r="A89" s="224" t="s">
        <v>127</v>
      </c>
      <c r="B89" s="225" t="s">
        <v>73</v>
      </c>
      <c r="C89" s="245" t="s">
        <v>74</v>
      </c>
      <c r="D89" s="226"/>
      <c r="E89" s="227"/>
      <c r="F89" s="228"/>
      <c r="G89" s="228">
        <f>SUMIF(AG90:AG132,"&lt;&gt;NOR",G90:G132)</f>
        <v>0</v>
      </c>
      <c r="H89" s="228"/>
      <c r="I89" s="228">
        <f>SUM(I90:I132)</f>
        <v>0</v>
      </c>
      <c r="J89" s="228"/>
      <c r="K89" s="228">
        <f>SUM(K90:K132)</f>
        <v>0</v>
      </c>
      <c r="L89" s="228"/>
      <c r="M89" s="228">
        <f>SUM(M90:M132)</f>
        <v>0</v>
      </c>
      <c r="N89" s="227"/>
      <c r="O89" s="227">
        <f>SUM(O90:O132)</f>
        <v>0.02</v>
      </c>
      <c r="P89" s="227"/>
      <c r="Q89" s="227">
        <f>SUM(Q90:Q132)</f>
        <v>0</v>
      </c>
      <c r="R89" s="228"/>
      <c r="S89" s="228"/>
      <c r="T89" s="229"/>
      <c r="U89" s="223"/>
      <c r="V89" s="223">
        <f>SUM(V90:V132)</f>
        <v>127.72</v>
      </c>
      <c r="W89" s="223"/>
      <c r="X89" s="223"/>
      <c r="AG89" t="s">
        <v>128</v>
      </c>
    </row>
    <row r="90" spans="1:60" outlineLevel="1" x14ac:dyDescent="0.2">
      <c r="A90" s="230">
        <v>12</v>
      </c>
      <c r="B90" s="231" t="s">
        <v>235</v>
      </c>
      <c r="C90" s="247" t="s">
        <v>236</v>
      </c>
      <c r="D90" s="232" t="s">
        <v>176</v>
      </c>
      <c r="E90" s="233">
        <v>21.5</v>
      </c>
      <c r="F90" s="234"/>
      <c r="G90" s="235">
        <f>ROUND(E90*F90,2)</f>
        <v>0</v>
      </c>
      <c r="H90" s="234"/>
      <c r="I90" s="235">
        <f>ROUND(E90*H90,2)</f>
        <v>0</v>
      </c>
      <c r="J90" s="234"/>
      <c r="K90" s="235">
        <f>ROUND(E90*J90,2)</f>
        <v>0</v>
      </c>
      <c r="L90" s="235">
        <v>21</v>
      </c>
      <c r="M90" s="235">
        <f>G90*(1+L90/100)</f>
        <v>0</v>
      </c>
      <c r="N90" s="233">
        <v>0</v>
      </c>
      <c r="O90" s="233">
        <f>ROUND(E90*N90,2)</f>
        <v>0</v>
      </c>
      <c r="P90" s="233">
        <v>0</v>
      </c>
      <c r="Q90" s="233">
        <f>ROUND(E90*P90,2)</f>
        <v>0</v>
      </c>
      <c r="R90" s="235" t="s">
        <v>177</v>
      </c>
      <c r="S90" s="235" t="s">
        <v>138</v>
      </c>
      <c r="T90" s="236" t="s">
        <v>138</v>
      </c>
      <c r="U90" s="222">
        <v>1.0999999999999999E-2</v>
      </c>
      <c r="V90" s="222">
        <f>ROUND(E90*U90,2)</f>
        <v>0.24</v>
      </c>
      <c r="W90" s="222"/>
      <c r="X90" s="222" t="s">
        <v>167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237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9" t="s">
        <v>188</v>
      </c>
      <c r="D91" s="256"/>
      <c r="E91" s="256"/>
      <c r="F91" s="256"/>
      <c r="G91" s="256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12"/>
      <c r="Z91" s="212"/>
      <c r="AA91" s="212"/>
      <c r="AB91" s="212"/>
      <c r="AC91" s="212"/>
      <c r="AD91" s="212"/>
      <c r="AE91" s="212"/>
      <c r="AF91" s="212"/>
      <c r="AG91" s="212" t="s">
        <v>170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60" t="s">
        <v>238</v>
      </c>
      <c r="D92" s="251"/>
      <c r="E92" s="252"/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12"/>
      <c r="Z92" s="212"/>
      <c r="AA92" s="212"/>
      <c r="AB92" s="212"/>
      <c r="AC92" s="212"/>
      <c r="AD92" s="212"/>
      <c r="AE92" s="212"/>
      <c r="AF92" s="212"/>
      <c r="AG92" s="212" t="s">
        <v>172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2.5" outlineLevel="1" x14ac:dyDescent="0.2">
      <c r="A93" s="219"/>
      <c r="B93" s="220"/>
      <c r="C93" s="260" t="s">
        <v>239</v>
      </c>
      <c r="D93" s="251"/>
      <c r="E93" s="252"/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172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60" t="s">
        <v>240</v>
      </c>
      <c r="D94" s="251"/>
      <c r="E94" s="252">
        <v>21.5</v>
      </c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12"/>
      <c r="Z94" s="212"/>
      <c r="AA94" s="212"/>
      <c r="AB94" s="212"/>
      <c r="AC94" s="212"/>
      <c r="AD94" s="212"/>
      <c r="AE94" s="212"/>
      <c r="AF94" s="212"/>
      <c r="AG94" s="212" t="s">
        <v>172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2.5" outlineLevel="1" x14ac:dyDescent="0.2">
      <c r="A95" s="230">
        <v>13</v>
      </c>
      <c r="B95" s="231" t="s">
        <v>241</v>
      </c>
      <c r="C95" s="247" t="s">
        <v>242</v>
      </c>
      <c r="D95" s="232" t="s">
        <v>176</v>
      </c>
      <c r="E95" s="233">
        <v>21.5</v>
      </c>
      <c r="F95" s="234"/>
      <c r="G95" s="235">
        <f>ROUND(E95*F95,2)</f>
        <v>0</v>
      </c>
      <c r="H95" s="234"/>
      <c r="I95" s="235">
        <f>ROUND(E95*H95,2)</f>
        <v>0</v>
      </c>
      <c r="J95" s="234"/>
      <c r="K95" s="235">
        <f>ROUND(E95*J95,2)</f>
        <v>0</v>
      </c>
      <c r="L95" s="235">
        <v>21</v>
      </c>
      <c r="M95" s="235">
        <f>G95*(1+L95/100)</f>
        <v>0</v>
      </c>
      <c r="N95" s="233">
        <v>0</v>
      </c>
      <c r="O95" s="233">
        <f>ROUND(E95*N95,2)</f>
        <v>0</v>
      </c>
      <c r="P95" s="233">
        <v>0</v>
      </c>
      <c r="Q95" s="233">
        <f>ROUND(E95*P95,2)</f>
        <v>0</v>
      </c>
      <c r="R95" s="235" t="s">
        <v>177</v>
      </c>
      <c r="S95" s="235" t="s">
        <v>138</v>
      </c>
      <c r="T95" s="236" t="s">
        <v>138</v>
      </c>
      <c r="U95" s="222">
        <v>5.2999999999999999E-2</v>
      </c>
      <c r="V95" s="222">
        <f>ROUND(E95*U95,2)</f>
        <v>1.1399999999999999</v>
      </c>
      <c r="W95" s="222"/>
      <c r="X95" s="222" t="s">
        <v>167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237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60" t="s">
        <v>238</v>
      </c>
      <c r="D96" s="251"/>
      <c r="E96" s="252"/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12"/>
      <c r="Z96" s="212"/>
      <c r="AA96" s="212"/>
      <c r="AB96" s="212"/>
      <c r="AC96" s="212"/>
      <c r="AD96" s="212"/>
      <c r="AE96" s="212"/>
      <c r="AF96" s="212"/>
      <c r="AG96" s="212" t="s">
        <v>172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2.5" outlineLevel="1" x14ac:dyDescent="0.2">
      <c r="A97" s="219"/>
      <c r="B97" s="220"/>
      <c r="C97" s="260" t="s">
        <v>239</v>
      </c>
      <c r="D97" s="251"/>
      <c r="E97" s="252"/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12"/>
      <c r="Z97" s="212"/>
      <c r="AA97" s="212"/>
      <c r="AB97" s="212"/>
      <c r="AC97" s="212"/>
      <c r="AD97" s="212"/>
      <c r="AE97" s="212"/>
      <c r="AF97" s="212"/>
      <c r="AG97" s="212" t="s">
        <v>172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60" t="s">
        <v>240</v>
      </c>
      <c r="D98" s="251"/>
      <c r="E98" s="252">
        <v>21.5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12"/>
      <c r="Z98" s="212"/>
      <c r="AA98" s="212"/>
      <c r="AB98" s="212"/>
      <c r="AC98" s="212"/>
      <c r="AD98" s="212"/>
      <c r="AE98" s="212"/>
      <c r="AF98" s="212"/>
      <c r="AG98" s="212" t="s">
        <v>172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30">
        <v>14</v>
      </c>
      <c r="B99" s="231" t="s">
        <v>243</v>
      </c>
      <c r="C99" s="247" t="s">
        <v>244</v>
      </c>
      <c r="D99" s="232" t="s">
        <v>213</v>
      </c>
      <c r="E99" s="233">
        <v>215</v>
      </c>
      <c r="F99" s="234"/>
      <c r="G99" s="235">
        <f>ROUND(E99*F99,2)</f>
        <v>0</v>
      </c>
      <c r="H99" s="234"/>
      <c r="I99" s="235">
        <f>ROUND(E99*H99,2)</f>
        <v>0</v>
      </c>
      <c r="J99" s="234"/>
      <c r="K99" s="235">
        <f>ROUND(E99*J99,2)</f>
        <v>0</v>
      </c>
      <c r="L99" s="235">
        <v>21</v>
      </c>
      <c r="M99" s="235">
        <f>G99*(1+L99/100)</f>
        <v>0</v>
      </c>
      <c r="N99" s="233">
        <v>0</v>
      </c>
      <c r="O99" s="233">
        <f>ROUND(E99*N99,2)</f>
        <v>0</v>
      </c>
      <c r="P99" s="233">
        <v>0</v>
      </c>
      <c r="Q99" s="233">
        <f>ROUND(E99*P99,2)</f>
        <v>0</v>
      </c>
      <c r="R99" s="235" t="s">
        <v>245</v>
      </c>
      <c r="S99" s="235" t="s">
        <v>138</v>
      </c>
      <c r="T99" s="236" t="s">
        <v>138</v>
      </c>
      <c r="U99" s="222">
        <v>9.7000000000000003E-2</v>
      </c>
      <c r="V99" s="222">
        <f>ROUND(E99*U99,2)</f>
        <v>20.86</v>
      </c>
      <c r="W99" s="222"/>
      <c r="X99" s="222" t="s">
        <v>167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237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9" t="s">
        <v>246</v>
      </c>
      <c r="D100" s="256"/>
      <c r="E100" s="256"/>
      <c r="F100" s="256"/>
      <c r="G100" s="256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170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60" t="s">
        <v>238</v>
      </c>
      <c r="D101" s="251"/>
      <c r="E101" s="252"/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172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1" x14ac:dyDescent="0.2">
      <c r="A102" s="219"/>
      <c r="B102" s="220"/>
      <c r="C102" s="260" t="s">
        <v>239</v>
      </c>
      <c r="D102" s="251"/>
      <c r="E102" s="252"/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172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60" t="s">
        <v>247</v>
      </c>
      <c r="D103" s="251"/>
      <c r="E103" s="252">
        <v>215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172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0">
        <v>15</v>
      </c>
      <c r="B104" s="231" t="s">
        <v>248</v>
      </c>
      <c r="C104" s="247" t="s">
        <v>249</v>
      </c>
      <c r="D104" s="232" t="s">
        <v>176</v>
      </c>
      <c r="E104" s="233">
        <v>21.5</v>
      </c>
      <c r="F104" s="234"/>
      <c r="G104" s="235">
        <f>ROUND(E104*F104,2)</f>
        <v>0</v>
      </c>
      <c r="H104" s="234"/>
      <c r="I104" s="235">
        <f>ROUND(E104*H104,2)</f>
        <v>0</v>
      </c>
      <c r="J104" s="234"/>
      <c r="K104" s="235">
        <f>ROUND(E104*J104,2)</f>
        <v>0</v>
      </c>
      <c r="L104" s="235">
        <v>21</v>
      </c>
      <c r="M104" s="235">
        <f>G104*(1+L104/100)</f>
        <v>0</v>
      </c>
      <c r="N104" s="233">
        <v>0</v>
      </c>
      <c r="O104" s="233">
        <f>ROUND(E104*N104,2)</f>
        <v>0</v>
      </c>
      <c r="P104" s="233">
        <v>0</v>
      </c>
      <c r="Q104" s="233">
        <f>ROUND(E104*P104,2)</f>
        <v>0</v>
      </c>
      <c r="R104" s="235" t="s">
        <v>245</v>
      </c>
      <c r="S104" s="235" t="s">
        <v>138</v>
      </c>
      <c r="T104" s="236" t="s">
        <v>138</v>
      </c>
      <c r="U104" s="222">
        <v>1.6E-2</v>
      </c>
      <c r="V104" s="222">
        <f>ROUND(E104*U104,2)</f>
        <v>0.34</v>
      </c>
      <c r="W104" s="222"/>
      <c r="X104" s="222" t="s">
        <v>167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237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9" t="s">
        <v>250</v>
      </c>
      <c r="D105" s="256"/>
      <c r="E105" s="256"/>
      <c r="F105" s="256"/>
      <c r="G105" s="256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170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60" t="s">
        <v>238</v>
      </c>
      <c r="D106" s="251"/>
      <c r="E106" s="252"/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172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1" x14ac:dyDescent="0.2">
      <c r="A107" s="219"/>
      <c r="B107" s="220"/>
      <c r="C107" s="260" t="s">
        <v>239</v>
      </c>
      <c r="D107" s="251"/>
      <c r="E107" s="252"/>
      <c r="F107" s="222"/>
      <c r="G107" s="22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172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60" t="s">
        <v>240</v>
      </c>
      <c r="D108" s="251"/>
      <c r="E108" s="252">
        <v>21.5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172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30">
        <v>16</v>
      </c>
      <c r="B109" s="231" t="s">
        <v>251</v>
      </c>
      <c r="C109" s="247" t="s">
        <v>252</v>
      </c>
      <c r="D109" s="232" t="s">
        <v>213</v>
      </c>
      <c r="E109" s="233">
        <v>215</v>
      </c>
      <c r="F109" s="234"/>
      <c r="G109" s="235">
        <f>ROUND(E109*F109,2)</f>
        <v>0</v>
      </c>
      <c r="H109" s="234"/>
      <c r="I109" s="235">
        <f>ROUND(E109*H109,2)</f>
        <v>0</v>
      </c>
      <c r="J109" s="234"/>
      <c r="K109" s="235">
        <f>ROUND(E109*J109,2)</f>
        <v>0</v>
      </c>
      <c r="L109" s="235">
        <v>21</v>
      </c>
      <c r="M109" s="235">
        <f>G109*(1+L109/100)</f>
        <v>0</v>
      </c>
      <c r="N109" s="233">
        <v>0</v>
      </c>
      <c r="O109" s="233">
        <f>ROUND(E109*N109,2)</f>
        <v>0</v>
      </c>
      <c r="P109" s="233">
        <v>0</v>
      </c>
      <c r="Q109" s="233">
        <f>ROUND(E109*P109,2)</f>
        <v>0</v>
      </c>
      <c r="R109" s="235" t="s">
        <v>245</v>
      </c>
      <c r="S109" s="235" t="s">
        <v>138</v>
      </c>
      <c r="T109" s="236" t="s">
        <v>138</v>
      </c>
      <c r="U109" s="222">
        <v>0.17100000000000001</v>
      </c>
      <c r="V109" s="222">
        <f>ROUND(E109*U109,2)</f>
        <v>36.770000000000003</v>
      </c>
      <c r="W109" s="222"/>
      <c r="X109" s="222" t="s">
        <v>167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237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59" t="s">
        <v>253</v>
      </c>
      <c r="D110" s="256"/>
      <c r="E110" s="256"/>
      <c r="F110" s="256"/>
      <c r="G110" s="256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170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60" t="s">
        <v>238</v>
      </c>
      <c r="D111" s="251"/>
      <c r="E111" s="252"/>
      <c r="F111" s="222"/>
      <c r="G111" s="222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172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19"/>
      <c r="B112" s="220"/>
      <c r="C112" s="260" t="s">
        <v>239</v>
      </c>
      <c r="D112" s="251"/>
      <c r="E112" s="252"/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172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60" t="s">
        <v>247</v>
      </c>
      <c r="D113" s="251"/>
      <c r="E113" s="252">
        <v>215</v>
      </c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172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30">
        <v>17</v>
      </c>
      <c r="B114" s="231" t="s">
        <v>254</v>
      </c>
      <c r="C114" s="247" t="s">
        <v>255</v>
      </c>
      <c r="D114" s="232" t="s">
        <v>213</v>
      </c>
      <c r="E114" s="233">
        <v>215</v>
      </c>
      <c r="F114" s="234"/>
      <c r="G114" s="235">
        <f>ROUND(E114*F114,2)</f>
        <v>0</v>
      </c>
      <c r="H114" s="234"/>
      <c r="I114" s="235">
        <f>ROUND(E114*H114,2)</f>
        <v>0</v>
      </c>
      <c r="J114" s="234"/>
      <c r="K114" s="235">
        <f>ROUND(E114*J114,2)</f>
        <v>0</v>
      </c>
      <c r="L114" s="235">
        <v>21</v>
      </c>
      <c r="M114" s="235">
        <f>G114*(1+L114/100)</f>
        <v>0</v>
      </c>
      <c r="N114" s="233">
        <v>0</v>
      </c>
      <c r="O114" s="233">
        <f>ROUND(E114*N114,2)</f>
        <v>0</v>
      </c>
      <c r="P114" s="233">
        <v>0</v>
      </c>
      <c r="Q114" s="233">
        <f>ROUND(E114*P114,2)</f>
        <v>0</v>
      </c>
      <c r="R114" s="235" t="s">
        <v>177</v>
      </c>
      <c r="S114" s="235" t="s">
        <v>138</v>
      </c>
      <c r="T114" s="236" t="s">
        <v>138</v>
      </c>
      <c r="U114" s="222">
        <v>0.128</v>
      </c>
      <c r="V114" s="222">
        <f>ROUND(E114*U114,2)</f>
        <v>27.52</v>
      </c>
      <c r="W114" s="222"/>
      <c r="X114" s="222" t="s">
        <v>167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237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9" t="s">
        <v>256</v>
      </c>
      <c r="D115" s="256"/>
      <c r="E115" s="256"/>
      <c r="F115" s="256"/>
      <c r="G115" s="256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170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60" t="s">
        <v>238</v>
      </c>
      <c r="D116" s="251"/>
      <c r="E116" s="252"/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172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 x14ac:dyDescent="0.2">
      <c r="A117" s="219"/>
      <c r="B117" s="220"/>
      <c r="C117" s="260" t="s">
        <v>239</v>
      </c>
      <c r="D117" s="251"/>
      <c r="E117" s="252"/>
      <c r="F117" s="222"/>
      <c r="G117" s="222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172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60" t="s">
        <v>247</v>
      </c>
      <c r="D118" s="251"/>
      <c r="E118" s="252">
        <v>215</v>
      </c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172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30">
        <v>18</v>
      </c>
      <c r="B119" s="231" t="s">
        <v>257</v>
      </c>
      <c r="C119" s="247" t="s">
        <v>258</v>
      </c>
      <c r="D119" s="232" t="s">
        <v>213</v>
      </c>
      <c r="E119" s="233">
        <v>215</v>
      </c>
      <c r="F119" s="234"/>
      <c r="G119" s="235">
        <f>ROUND(E119*F119,2)</f>
        <v>0</v>
      </c>
      <c r="H119" s="234"/>
      <c r="I119" s="235">
        <f>ROUND(E119*H119,2)</f>
        <v>0</v>
      </c>
      <c r="J119" s="234"/>
      <c r="K119" s="235">
        <f>ROUND(E119*J119,2)</f>
        <v>0</v>
      </c>
      <c r="L119" s="235">
        <v>21</v>
      </c>
      <c r="M119" s="235">
        <f>G119*(1+L119/100)</f>
        <v>0</v>
      </c>
      <c r="N119" s="233">
        <v>0</v>
      </c>
      <c r="O119" s="233">
        <f>ROUND(E119*N119,2)</f>
        <v>0</v>
      </c>
      <c r="P119" s="233">
        <v>0</v>
      </c>
      <c r="Q119" s="233">
        <f>ROUND(E119*P119,2)</f>
        <v>0</v>
      </c>
      <c r="R119" s="235" t="s">
        <v>177</v>
      </c>
      <c r="S119" s="235" t="s">
        <v>138</v>
      </c>
      <c r="T119" s="236" t="s">
        <v>138</v>
      </c>
      <c r="U119" s="222">
        <v>0.19</v>
      </c>
      <c r="V119" s="222">
        <f>ROUND(E119*U119,2)</f>
        <v>40.85</v>
      </c>
      <c r="W119" s="222"/>
      <c r="X119" s="222" t="s">
        <v>167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237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59" t="s">
        <v>259</v>
      </c>
      <c r="D120" s="256"/>
      <c r="E120" s="256"/>
      <c r="F120" s="256"/>
      <c r="G120" s="256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170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55" t="str">
        <f>C120</f>
        <v>s případným nutným přemístěním hromad nebo dočasných skládek na místo potřeby ze vzdálenosti do 30 m, ve svahu sklonu přes 1 : 5,</v>
      </c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60" t="s">
        <v>238</v>
      </c>
      <c r="D121" s="251"/>
      <c r="E121" s="252"/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172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2.5" outlineLevel="1" x14ac:dyDescent="0.2">
      <c r="A122" s="219"/>
      <c r="B122" s="220"/>
      <c r="C122" s="260" t="s">
        <v>239</v>
      </c>
      <c r="D122" s="251"/>
      <c r="E122" s="252"/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172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60" t="s">
        <v>247</v>
      </c>
      <c r="D123" s="251"/>
      <c r="E123" s="252">
        <v>215</v>
      </c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172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37">
        <v>19</v>
      </c>
      <c r="B124" s="238" t="s">
        <v>260</v>
      </c>
      <c r="C124" s="246" t="s">
        <v>261</v>
      </c>
      <c r="D124" s="239" t="s">
        <v>262</v>
      </c>
      <c r="E124" s="240">
        <v>7</v>
      </c>
      <c r="F124" s="241"/>
      <c r="G124" s="242">
        <f>ROUND(E124*F124,2)</f>
        <v>0</v>
      </c>
      <c r="H124" s="241"/>
      <c r="I124" s="242">
        <f>ROUND(E124*H124,2)</f>
        <v>0</v>
      </c>
      <c r="J124" s="241"/>
      <c r="K124" s="242">
        <f>ROUND(E124*J124,2)</f>
        <v>0</v>
      </c>
      <c r="L124" s="242">
        <v>21</v>
      </c>
      <c r="M124" s="242">
        <f>G124*(1+L124/100)</f>
        <v>0</v>
      </c>
      <c r="N124" s="240">
        <v>0</v>
      </c>
      <c r="O124" s="240">
        <f>ROUND(E124*N124,2)</f>
        <v>0</v>
      </c>
      <c r="P124" s="240">
        <v>0</v>
      </c>
      <c r="Q124" s="240">
        <f>ROUND(E124*P124,2)</f>
        <v>0</v>
      </c>
      <c r="R124" s="242"/>
      <c r="S124" s="242" t="s">
        <v>132</v>
      </c>
      <c r="T124" s="243" t="s">
        <v>133</v>
      </c>
      <c r="U124" s="222">
        <v>0</v>
      </c>
      <c r="V124" s="222">
        <f>ROUND(E124*U124,2)</f>
        <v>0</v>
      </c>
      <c r="W124" s="222"/>
      <c r="X124" s="222" t="s">
        <v>167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168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37">
        <v>20</v>
      </c>
      <c r="B125" s="238" t="s">
        <v>263</v>
      </c>
      <c r="C125" s="246" t="s">
        <v>264</v>
      </c>
      <c r="D125" s="239" t="s">
        <v>265</v>
      </c>
      <c r="E125" s="240">
        <v>16</v>
      </c>
      <c r="F125" s="241"/>
      <c r="G125" s="242">
        <f>ROUND(E125*F125,2)</f>
        <v>0</v>
      </c>
      <c r="H125" s="241"/>
      <c r="I125" s="242">
        <f>ROUND(E125*H125,2)</f>
        <v>0</v>
      </c>
      <c r="J125" s="241"/>
      <c r="K125" s="242">
        <f>ROUND(E125*J125,2)</f>
        <v>0</v>
      </c>
      <c r="L125" s="242">
        <v>21</v>
      </c>
      <c r="M125" s="242">
        <f>G125*(1+L125/100)</f>
        <v>0</v>
      </c>
      <c r="N125" s="240">
        <v>0</v>
      </c>
      <c r="O125" s="240">
        <f>ROUND(E125*N125,2)</f>
        <v>0</v>
      </c>
      <c r="P125" s="240">
        <v>0</v>
      </c>
      <c r="Q125" s="240">
        <f>ROUND(E125*P125,2)</f>
        <v>0</v>
      </c>
      <c r="R125" s="242"/>
      <c r="S125" s="242" t="s">
        <v>132</v>
      </c>
      <c r="T125" s="243" t="s">
        <v>133</v>
      </c>
      <c r="U125" s="222">
        <v>0</v>
      </c>
      <c r="V125" s="222">
        <f>ROUND(E125*U125,2)</f>
        <v>0</v>
      </c>
      <c r="W125" s="222"/>
      <c r="X125" s="222" t="s">
        <v>167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168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0">
        <v>21</v>
      </c>
      <c r="B126" s="231" t="s">
        <v>266</v>
      </c>
      <c r="C126" s="247" t="s">
        <v>267</v>
      </c>
      <c r="D126" s="232" t="s">
        <v>268</v>
      </c>
      <c r="E126" s="233">
        <v>21.285</v>
      </c>
      <c r="F126" s="234"/>
      <c r="G126" s="235">
        <f>ROUND(E126*F126,2)</f>
        <v>0</v>
      </c>
      <c r="H126" s="234"/>
      <c r="I126" s="235">
        <f>ROUND(E126*H126,2)</f>
        <v>0</v>
      </c>
      <c r="J126" s="234"/>
      <c r="K126" s="235">
        <f>ROUND(E126*J126,2)</f>
        <v>0</v>
      </c>
      <c r="L126" s="235">
        <v>21</v>
      </c>
      <c r="M126" s="235">
        <f>G126*(1+L126/100)</f>
        <v>0</v>
      </c>
      <c r="N126" s="233">
        <v>1E-3</v>
      </c>
      <c r="O126" s="233">
        <f>ROUND(E126*N126,2)</f>
        <v>0.02</v>
      </c>
      <c r="P126" s="233">
        <v>0</v>
      </c>
      <c r="Q126" s="233">
        <f>ROUND(E126*P126,2)</f>
        <v>0</v>
      </c>
      <c r="R126" s="235" t="s">
        <v>269</v>
      </c>
      <c r="S126" s="235" t="s">
        <v>138</v>
      </c>
      <c r="T126" s="236" t="s">
        <v>138</v>
      </c>
      <c r="U126" s="222">
        <v>0</v>
      </c>
      <c r="V126" s="222">
        <f>ROUND(E126*U126,2)</f>
        <v>0</v>
      </c>
      <c r="W126" s="222"/>
      <c r="X126" s="222" t="s">
        <v>270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271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60" t="s">
        <v>238</v>
      </c>
      <c r="D127" s="251"/>
      <c r="E127" s="252"/>
      <c r="F127" s="222"/>
      <c r="G127" s="22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172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19"/>
      <c r="B128" s="220"/>
      <c r="C128" s="260" t="s">
        <v>239</v>
      </c>
      <c r="D128" s="251"/>
      <c r="E128" s="252"/>
      <c r="F128" s="222"/>
      <c r="G128" s="222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172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61" t="s">
        <v>194</v>
      </c>
      <c r="D129" s="253"/>
      <c r="E129" s="254"/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172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62" t="s">
        <v>272</v>
      </c>
      <c r="D130" s="253"/>
      <c r="E130" s="254">
        <v>215</v>
      </c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172</v>
      </c>
      <c r="AH130" s="212">
        <v>2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61" t="s">
        <v>201</v>
      </c>
      <c r="D131" s="253"/>
      <c r="E131" s="254"/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172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60" t="s">
        <v>273</v>
      </c>
      <c r="D132" s="251"/>
      <c r="E132" s="252">
        <v>21.285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172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x14ac:dyDescent="0.2">
      <c r="A133" s="224" t="s">
        <v>127</v>
      </c>
      <c r="B133" s="225" t="s">
        <v>75</v>
      </c>
      <c r="C133" s="245" t="s">
        <v>76</v>
      </c>
      <c r="D133" s="226"/>
      <c r="E133" s="227"/>
      <c r="F133" s="228"/>
      <c r="G133" s="228">
        <f>SUMIF(AG134:AG137,"&lt;&gt;NOR",G134:G137)</f>
        <v>0</v>
      </c>
      <c r="H133" s="228"/>
      <c r="I133" s="228">
        <f>SUM(I134:I137)</f>
        <v>0</v>
      </c>
      <c r="J133" s="228"/>
      <c r="K133" s="228">
        <f>SUM(K134:K137)</f>
        <v>0</v>
      </c>
      <c r="L133" s="228"/>
      <c r="M133" s="228">
        <f>SUM(M134:M137)</f>
        <v>0</v>
      </c>
      <c r="N133" s="227"/>
      <c r="O133" s="227">
        <f>SUM(O134:O137)</f>
        <v>9.2200000000000006</v>
      </c>
      <c r="P133" s="227"/>
      <c r="Q133" s="227">
        <f>SUM(Q134:Q137)</f>
        <v>0</v>
      </c>
      <c r="R133" s="228"/>
      <c r="S133" s="228"/>
      <c r="T133" s="229"/>
      <c r="U133" s="223"/>
      <c r="V133" s="223">
        <f>SUM(V134:V137)</f>
        <v>4.63</v>
      </c>
      <c r="W133" s="223"/>
      <c r="X133" s="223"/>
      <c r="AG133" t="s">
        <v>128</v>
      </c>
    </row>
    <row r="134" spans="1:60" outlineLevel="1" x14ac:dyDescent="0.2">
      <c r="A134" s="230">
        <v>22</v>
      </c>
      <c r="B134" s="231" t="s">
        <v>274</v>
      </c>
      <c r="C134" s="247" t="s">
        <v>275</v>
      </c>
      <c r="D134" s="232" t="s">
        <v>176</v>
      </c>
      <c r="E134" s="233">
        <v>4.2699999999999996</v>
      </c>
      <c r="F134" s="234"/>
      <c r="G134" s="235">
        <f>ROUND(E134*F134,2)</f>
        <v>0</v>
      </c>
      <c r="H134" s="234"/>
      <c r="I134" s="235">
        <f>ROUND(E134*H134,2)</f>
        <v>0</v>
      </c>
      <c r="J134" s="234"/>
      <c r="K134" s="235">
        <f>ROUND(E134*J134,2)</f>
        <v>0</v>
      </c>
      <c r="L134" s="235">
        <v>21</v>
      </c>
      <c r="M134" s="235">
        <f>G134*(1+L134/100)</f>
        <v>0</v>
      </c>
      <c r="N134" s="233">
        <v>2.16</v>
      </c>
      <c r="O134" s="233">
        <f>ROUND(E134*N134,2)</f>
        <v>9.2200000000000006</v>
      </c>
      <c r="P134" s="233">
        <v>0</v>
      </c>
      <c r="Q134" s="233">
        <f>ROUND(E134*P134,2)</f>
        <v>0</v>
      </c>
      <c r="R134" s="235" t="s">
        <v>276</v>
      </c>
      <c r="S134" s="235" t="s">
        <v>138</v>
      </c>
      <c r="T134" s="236" t="s">
        <v>138</v>
      </c>
      <c r="U134" s="222">
        <v>1.085</v>
      </c>
      <c r="V134" s="222">
        <f>ROUND(E134*U134,2)</f>
        <v>4.63</v>
      </c>
      <c r="W134" s="222"/>
      <c r="X134" s="222" t="s">
        <v>167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168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60" t="s">
        <v>277</v>
      </c>
      <c r="D135" s="251"/>
      <c r="E135" s="252"/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172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60" t="s">
        <v>278</v>
      </c>
      <c r="D136" s="251"/>
      <c r="E136" s="252"/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172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60" t="s">
        <v>279</v>
      </c>
      <c r="D137" s="251"/>
      <c r="E137" s="252">
        <v>4.2699999999999996</v>
      </c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172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x14ac:dyDescent="0.2">
      <c r="A138" s="224" t="s">
        <v>127</v>
      </c>
      <c r="B138" s="225" t="s">
        <v>77</v>
      </c>
      <c r="C138" s="245" t="s">
        <v>78</v>
      </c>
      <c r="D138" s="226"/>
      <c r="E138" s="227"/>
      <c r="F138" s="228"/>
      <c r="G138" s="228">
        <f>SUMIF(AG139:AG160,"&lt;&gt;NOR",G139:G160)</f>
        <v>0</v>
      </c>
      <c r="H138" s="228"/>
      <c r="I138" s="228">
        <f>SUM(I139:I160)</f>
        <v>0</v>
      </c>
      <c r="J138" s="228"/>
      <c r="K138" s="228">
        <f>SUM(K139:K160)</f>
        <v>0</v>
      </c>
      <c r="L138" s="228"/>
      <c r="M138" s="228">
        <f>SUM(M139:M160)</f>
        <v>0</v>
      </c>
      <c r="N138" s="227"/>
      <c r="O138" s="227">
        <f>SUM(O139:O160)</f>
        <v>5.7899999999999991</v>
      </c>
      <c r="P138" s="227"/>
      <c r="Q138" s="227">
        <f>SUM(Q139:Q160)</f>
        <v>0</v>
      </c>
      <c r="R138" s="228"/>
      <c r="S138" s="228"/>
      <c r="T138" s="229"/>
      <c r="U138" s="223"/>
      <c r="V138" s="223">
        <f>SUM(V139:V160)</f>
        <v>5.23</v>
      </c>
      <c r="W138" s="223"/>
      <c r="X138" s="223"/>
      <c r="AG138" t="s">
        <v>128</v>
      </c>
    </row>
    <row r="139" spans="1:60" outlineLevel="1" x14ac:dyDescent="0.2">
      <c r="A139" s="230">
        <v>23</v>
      </c>
      <c r="B139" s="231" t="s">
        <v>280</v>
      </c>
      <c r="C139" s="247" t="s">
        <v>281</v>
      </c>
      <c r="D139" s="232" t="s">
        <v>176</v>
      </c>
      <c r="E139" s="233">
        <v>1.4</v>
      </c>
      <c r="F139" s="234"/>
      <c r="G139" s="235">
        <f>ROUND(E139*F139,2)</f>
        <v>0</v>
      </c>
      <c r="H139" s="234"/>
      <c r="I139" s="235">
        <f>ROUND(E139*H139,2)</f>
        <v>0</v>
      </c>
      <c r="J139" s="234"/>
      <c r="K139" s="235">
        <f>ROUND(E139*J139,2)</f>
        <v>0</v>
      </c>
      <c r="L139" s="235">
        <v>21</v>
      </c>
      <c r="M139" s="235">
        <f>G139*(1+L139/100)</f>
        <v>0</v>
      </c>
      <c r="N139" s="233">
        <v>1.9205000000000001</v>
      </c>
      <c r="O139" s="233">
        <f>ROUND(E139*N139,2)</f>
        <v>2.69</v>
      </c>
      <c r="P139" s="233">
        <v>0</v>
      </c>
      <c r="Q139" s="233">
        <f>ROUND(E139*P139,2)</f>
        <v>0</v>
      </c>
      <c r="R139" s="235" t="s">
        <v>276</v>
      </c>
      <c r="S139" s="235" t="s">
        <v>138</v>
      </c>
      <c r="T139" s="236" t="s">
        <v>138</v>
      </c>
      <c r="U139" s="222">
        <v>0.76</v>
      </c>
      <c r="V139" s="222">
        <f>ROUND(E139*U139,2)</f>
        <v>1.06</v>
      </c>
      <c r="W139" s="222"/>
      <c r="X139" s="222" t="s">
        <v>167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168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59" t="s">
        <v>282</v>
      </c>
      <c r="D140" s="256"/>
      <c r="E140" s="256"/>
      <c r="F140" s="256"/>
      <c r="G140" s="256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170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60" t="s">
        <v>283</v>
      </c>
      <c r="D141" s="251"/>
      <c r="E141" s="252"/>
      <c r="F141" s="222"/>
      <c r="G141" s="22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172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60" t="s">
        <v>284</v>
      </c>
      <c r="D142" s="251"/>
      <c r="E142" s="252">
        <v>1.4</v>
      </c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172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30">
        <v>24</v>
      </c>
      <c r="B143" s="231" t="s">
        <v>285</v>
      </c>
      <c r="C143" s="247" t="s">
        <v>286</v>
      </c>
      <c r="D143" s="232" t="s">
        <v>165</v>
      </c>
      <c r="E143" s="233">
        <v>14</v>
      </c>
      <c r="F143" s="234"/>
      <c r="G143" s="235">
        <f>ROUND(E143*F143,2)</f>
        <v>0</v>
      </c>
      <c r="H143" s="234"/>
      <c r="I143" s="235">
        <f>ROUND(E143*H143,2)</f>
        <v>0</v>
      </c>
      <c r="J143" s="234"/>
      <c r="K143" s="235">
        <f>ROUND(E143*J143,2)</f>
        <v>0</v>
      </c>
      <c r="L143" s="235">
        <v>21</v>
      </c>
      <c r="M143" s="235">
        <f>G143*(1+L143/100)</f>
        <v>0</v>
      </c>
      <c r="N143" s="233">
        <v>0.22106999999999999</v>
      </c>
      <c r="O143" s="233">
        <f>ROUND(E143*N143,2)</f>
        <v>3.09</v>
      </c>
      <c r="P143" s="233">
        <v>0</v>
      </c>
      <c r="Q143" s="233">
        <f>ROUND(E143*P143,2)</f>
        <v>0</v>
      </c>
      <c r="R143" s="235" t="s">
        <v>287</v>
      </c>
      <c r="S143" s="235" t="s">
        <v>138</v>
      </c>
      <c r="T143" s="236" t="s">
        <v>138</v>
      </c>
      <c r="U143" s="222">
        <v>0.185</v>
      </c>
      <c r="V143" s="222">
        <f>ROUND(E143*U143,2)</f>
        <v>2.59</v>
      </c>
      <c r="W143" s="222"/>
      <c r="X143" s="222" t="s">
        <v>167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168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59" t="s">
        <v>288</v>
      </c>
      <c r="D144" s="256"/>
      <c r="E144" s="256"/>
      <c r="F144" s="256"/>
      <c r="G144" s="256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170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55" t="str">
        <f>C144</f>
        <v>se zřízením štěrkopískového lože pod trubky a s jejich obsypem v průměrném celkovém množství do 0,15 m3/m,</v>
      </c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60" t="s">
        <v>283</v>
      </c>
      <c r="D145" s="251"/>
      <c r="E145" s="252"/>
      <c r="F145" s="222"/>
      <c r="G145" s="222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172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60" t="s">
        <v>289</v>
      </c>
      <c r="D146" s="251"/>
      <c r="E146" s="252">
        <v>14</v>
      </c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172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30">
        <v>25</v>
      </c>
      <c r="B147" s="231" t="s">
        <v>290</v>
      </c>
      <c r="C147" s="247" t="s">
        <v>291</v>
      </c>
      <c r="D147" s="232" t="s">
        <v>213</v>
      </c>
      <c r="E147" s="233">
        <v>21</v>
      </c>
      <c r="F147" s="234"/>
      <c r="G147" s="235">
        <f>ROUND(E147*F147,2)</f>
        <v>0</v>
      </c>
      <c r="H147" s="234"/>
      <c r="I147" s="235">
        <f>ROUND(E147*H147,2)</f>
        <v>0</v>
      </c>
      <c r="J147" s="234"/>
      <c r="K147" s="235">
        <f>ROUND(E147*J147,2)</f>
        <v>0</v>
      </c>
      <c r="L147" s="235">
        <v>21</v>
      </c>
      <c r="M147" s="235">
        <f>G147*(1+L147/100)</f>
        <v>0</v>
      </c>
      <c r="N147" s="233">
        <v>1.8000000000000001E-4</v>
      </c>
      <c r="O147" s="233">
        <f>ROUND(E147*N147,2)</f>
        <v>0</v>
      </c>
      <c r="P147" s="233">
        <v>0</v>
      </c>
      <c r="Q147" s="233">
        <f>ROUND(E147*P147,2)</f>
        <v>0</v>
      </c>
      <c r="R147" s="235" t="s">
        <v>276</v>
      </c>
      <c r="S147" s="235" t="s">
        <v>138</v>
      </c>
      <c r="T147" s="236" t="s">
        <v>138</v>
      </c>
      <c r="U147" s="222">
        <v>7.4999999999999997E-2</v>
      </c>
      <c r="V147" s="222">
        <f>ROUND(E147*U147,2)</f>
        <v>1.58</v>
      </c>
      <c r="W147" s="222"/>
      <c r="X147" s="222" t="s">
        <v>167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168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9" t="s">
        <v>292</v>
      </c>
      <c r="D148" s="256"/>
      <c r="E148" s="256"/>
      <c r="F148" s="256"/>
      <c r="G148" s="256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170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60" t="s">
        <v>283</v>
      </c>
      <c r="D149" s="251"/>
      <c r="E149" s="252"/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172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60" t="s">
        <v>293</v>
      </c>
      <c r="D150" s="251"/>
      <c r="E150" s="252">
        <v>21</v>
      </c>
      <c r="F150" s="222"/>
      <c r="G150" s="222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172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37">
        <v>26</v>
      </c>
      <c r="B151" s="238" t="s">
        <v>294</v>
      </c>
      <c r="C151" s="246" t="s">
        <v>295</v>
      </c>
      <c r="D151" s="239" t="s">
        <v>262</v>
      </c>
      <c r="E151" s="240">
        <v>1</v>
      </c>
      <c r="F151" s="241"/>
      <c r="G151" s="242">
        <f>ROUND(E151*F151,2)</f>
        <v>0</v>
      </c>
      <c r="H151" s="241"/>
      <c r="I151" s="242">
        <f>ROUND(E151*H151,2)</f>
        <v>0</v>
      </c>
      <c r="J151" s="241"/>
      <c r="K151" s="242">
        <f>ROUND(E151*J151,2)</f>
        <v>0</v>
      </c>
      <c r="L151" s="242">
        <v>21</v>
      </c>
      <c r="M151" s="242">
        <f>G151*(1+L151/100)</f>
        <v>0</v>
      </c>
      <c r="N151" s="240">
        <v>0</v>
      </c>
      <c r="O151" s="240">
        <f>ROUND(E151*N151,2)</f>
        <v>0</v>
      </c>
      <c r="P151" s="240">
        <v>0</v>
      </c>
      <c r="Q151" s="240">
        <f>ROUND(E151*P151,2)</f>
        <v>0</v>
      </c>
      <c r="R151" s="242"/>
      <c r="S151" s="242" t="s">
        <v>132</v>
      </c>
      <c r="T151" s="243" t="s">
        <v>133</v>
      </c>
      <c r="U151" s="222">
        <v>0</v>
      </c>
      <c r="V151" s="222">
        <f>ROUND(E151*U151,2)</f>
        <v>0</v>
      </c>
      <c r="W151" s="222"/>
      <c r="X151" s="222" t="s">
        <v>167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168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30">
        <v>27</v>
      </c>
      <c r="B152" s="231" t="s">
        <v>296</v>
      </c>
      <c r="C152" s="247" t="s">
        <v>297</v>
      </c>
      <c r="D152" s="232" t="s">
        <v>165</v>
      </c>
      <c r="E152" s="233">
        <v>15.4</v>
      </c>
      <c r="F152" s="234"/>
      <c r="G152" s="235">
        <f>ROUND(E152*F152,2)</f>
        <v>0</v>
      </c>
      <c r="H152" s="234"/>
      <c r="I152" s="235">
        <f>ROUND(E152*H152,2)</f>
        <v>0</v>
      </c>
      <c r="J152" s="234"/>
      <c r="K152" s="235">
        <f>ROUND(E152*J152,2)</f>
        <v>0</v>
      </c>
      <c r="L152" s="235">
        <v>21</v>
      </c>
      <c r="M152" s="235">
        <f>G152*(1+L152/100)</f>
        <v>0</v>
      </c>
      <c r="N152" s="233">
        <v>2.0000000000000001E-4</v>
      </c>
      <c r="O152" s="233">
        <f>ROUND(E152*N152,2)</f>
        <v>0</v>
      </c>
      <c r="P152" s="233">
        <v>0</v>
      </c>
      <c r="Q152" s="233">
        <f>ROUND(E152*P152,2)</f>
        <v>0</v>
      </c>
      <c r="R152" s="235"/>
      <c r="S152" s="235" t="s">
        <v>132</v>
      </c>
      <c r="T152" s="236" t="s">
        <v>138</v>
      </c>
      <c r="U152" s="222">
        <v>0</v>
      </c>
      <c r="V152" s="222">
        <f>ROUND(E152*U152,2)</f>
        <v>0</v>
      </c>
      <c r="W152" s="222"/>
      <c r="X152" s="222" t="s">
        <v>270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298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60" t="s">
        <v>283</v>
      </c>
      <c r="D153" s="251"/>
      <c r="E153" s="252"/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172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60" t="s">
        <v>299</v>
      </c>
      <c r="D154" s="251"/>
      <c r="E154" s="252">
        <v>15.4</v>
      </c>
      <c r="F154" s="222"/>
      <c r="G154" s="222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172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 x14ac:dyDescent="0.2">
      <c r="A155" s="230">
        <v>28</v>
      </c>
      <c r="B155" s="231" t="s">
        <v>300</v>
      </c>
      <c r="C155" s="247" t="s">
        <v>301</v>
      </c>
      <c r="D155" s="232" t="s">
        <v>213</v>
      </c>
      <c r="E155" s="233">
        <v>23.1</v>
      </c>
      <c r="F155" s="234"/>
      <c r="G155" s="235">
        <f>ROUND(E155*F155,2)</f>
        <v>0</v>
      </c>
      <c r="H155" s="234"/>
      <c r="I155" s="235">
        <f>ROUND(E155*H155,2)</f>
        <v>0</v>
      </c>
      <c r="J155" s="234"/>
      <c r="K155" s="235">
        <f>ROUND(E155*J155,2)</f>
        <v>0</v>
      </c>
      <c r="L155" s="235">
        <v>21</v>
      </c>
      <c r="M155" s="235">
        <f>G155*(1+L155/100)</f>
        <v>0</v>
      </c>
      <c r="N155" s="233">
        <v>2.9999999999999997E-4</v>
      </c>
      <c r="O155" s="233">
        <f>ROUND(E155*N155,2)</f>
        <v>0.01</v>
      </c>
      <c r="P155" s="233">
        <v>0</v>
      </c>
      <c r="Q155" s="233">
        <f>ROUND(E155*P155,2)</f>
        <v>0</v>
      </c>
      <c r="R155" s="235" t="s">
        <v>269</v>
      </c>
      <c r="S155" s="235" t="s">
        <v>138</v>
      </c>
      <c r="T155" s="236" t="s">
        <v>138</v>
      </c>
      <c r="U155" s="222">
        <v>0</v>
      </c>
      <c r="V155" s="222">
        <f>ROUND(E155*U155,2)</f>
        <v>0</v>
      </c>
      <c r="W155" s="222"/>
      <c r="X155" s="222" t="s">
        <v>270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298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60" t="s">
        <v>283</v>
      </c>
      <c r="D156" s="251"/>
      <c r="E156" s="252"/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172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61" t="s">
        <v>194</v>
      </c>
      <c r="D157" s="253"/>
      <c r="E157" s="254"/>
      <c r="F157" s="222"/>
      <c r="G157" s="22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172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62" t="s">
        <v>302</v>
      </c>
      <c r="D158" s="253"/>
      <c r="E158" s="254">
        <v>21</v>
      </c>
      <c r="F158" s="222"/>
      <c r="G158" s="22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172</v>
      </c>
      <c r="AH158" s="212">
        <v>2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61" t="s">
        <v>201</v>
      </c>
      <c r="D159" s="253"/>
      <c r="E159" s="254"/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172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60" t="s">
        <v>303</v>
      </c>
      <c r="D160" s="251"/>
      <c r="E160" s="252">
        <v>23.1</v>
      </c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172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x14ac:dyDescent="0.2">
      <c r="A161" s="224" t="s">
        <v>127</v>
      </c>
      <c r="B161" s="225" t="s">
        <v>79</v>
      </c>
      <c r="C161" s="245" t="s">
        <v>80</v>
      </c>
      <c r="D161" s="226"/>
      <c r="E161" s="227"/>
      <c r="F161" s="228"/>
      <c r="G161" s="228">
        <f>SUMIF(AG162:AG171,"&lt;&gt;NOR",G162:G171)</f>
        <v>0</v>
      </c>
      <c r="H161" s="228"/>
      <c r="I161" s="228">
        <f>SUM(I162:I171)</f>
        <v>0</v>
      </c>
      <c r="J161" s="228"/>
      <c r="K161" s="228">
        <f>SUM(K162:K171)</f>
        <v>0</v>
      </c>
      <c r="L161" s="228"/>
      <c r="M161" s="228">
        <f>SUM(M162:M171)</f>
        <v>0</v>
      </c>
      <c r="N161" s="227"/>
      <c r="O161" s="227">
        <f>SUM(O162:O171)</f>
        <v>7.9600000000000009</v>
      </c>
      <c r="P161" s="227"/>
      <c r="Q161" s="227">
        <f>SUM(Q162:Q171)</f>
        <v>0</v>
      </c>
      <c r="R161" s="228"/>
      <c r="S161" s="228"/>
      <c r="T161" s="229"/>
      <c r="U161" s="223"/>
      <c r="V161" s="223">
        <f>SUM(V162:V171)</f>
        <v>41.9</v>
      </c>
      <c r="W161" s="223"/>
      <c r="X161" s="223"/>
      <c r="AG161" t="s">
        <v>128</v>
      </c>
    </row>
    <row r="162" spans="1:60" outlineLevel="1" x14ac:dyDescent="0.2">
      <c r="A162" s="230">
        <v>29</v>
      </c>
      <c r="B162" s="231" t="s">
        <v>304</v>
      </c>
      <c r="C162" s="247" t="s">
        <v>305</v>
      </c>
      <c r="D162" s="232" t="s">
        <v>165</v>
      </c>
      <c r="E162" s="233">
        <v>13.6</v>
      </c>
      <c r="F162" s="234"/>
      <c r="G162" s="235">
        <f>ROUND(E162*F162,2)</f>
        <v>0</v>
      </c>
      <c r="H162" s="234"/>
      <c r="I162" s="235">
        <f>ROUND(E162*H162,2)</f>
        <v>0</v>
      </c>
      <c r="J162" s="234"/>
      <c r="K162" s="235">
        <f>ROUND(E162*J162,2)</f>
        <v>0</v>
      </c>
      <c r="L162" s="235">
        <v>21</v>
      </c>
      <c r="M162" s="235">
        <f>G162*(1+L162/100)</f>
        <v>0</v>
      </c>
      <c r="N162" s="233">
        <v>0.315</v>
      </c>
      <c r="O162" s="233">
        <f>ROUND(E162*N162,2)</f>
        <v>4.28</v>
      </c>
      <c r="P162" s="233">
        <v>0</v>
      </c>
      <c r="Q162" s="233">
        <f>ROUND(E162*P162,2)</f>
        <v>0</v>
      </c>
      <c r="R162" s="235" t="s">
        <v>245</v>
      </c>
      <c r="S162" s="235" t="s">
        <v>138</v>
      </c>
      <c r="T162" s="236" t="s">
        <v>138</v>
      </c>
      <c r="U162" s="222">
        <v>3.0811000000000002</v>
      </c>
      <c r="V162" s="222">
        <f>ROUND(E162*U162,2)</f>
        <v>41.9</v>
      </c>
      <c r="W162" s="222"/>
      <c r="X162" s="222" t="s">
        <v>167</v>
      </c>
      <c r="Y162" s="212"/>
      <c r="Z162" s="212"/>
      <c r="AA162" s="212"/>
      <c r="AB162" s="212"/>
      <c r="AC162" s="212"/>
      <c r="AD162" s="212"/>
      <c r="AE162" s="212"/>
      <c r="AF162" s="212"/>
      <c r="AG162" s="212" t="s">
        <v>168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63" t="s">
        <v>306</v>
      </c>
      <c r="D163" s="257"/>
      <c r="E163" s="257"/>
      <c r="F163" s="257"/>
      <c r="G163" s="257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307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60" t="s">
        <v>308</v>
      </c>
      <c r="D164" s="251"/>
      <c r="E164" s="252"/>
      <c r="F164" s="222"/>
      <c r="G164" s="222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172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60" t="s">
        <v>309</v>
      </c>
      <c r="D165" s="251"/>
      <c r="E165" s="252">
        <v>13.6</v>
      </c>
      <c r="F165" s="222"/>
      <c r="G165" s="22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172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30">
        <v>30</v>
      </c>
      <c r="B166" s="231" t="s">
        <v>310</v>
      </c>
      <c r="C166" s="247" t="s">
        <v>311</v>
      </c>
      <c r="D166" s="232" t="s">
        <v>312</v>
      </c>
      <c r="E166" s="233">
        <v>69.36</v>
      </c>
      <c r="F166" s="234"/>
      <c r="G166" s="235">
        <f>ROUND(E166*F166,2)</f>
        <v>0</v>
      </c>
      <c r="H166" s="234"/>
      <c r="I166" s="235">
        <f>ROUND(E166*H166,2)</f>
        <v>0</v>
      </c>
      <c r="J166" s="234"/>
      <c r="K166" s="235">
        <f>ROUND(E166*J166,2)</f>
        <v>0</v>
      </c>
      <c r="L166" s="235">
        <v>21</v>
      </c>
      <c r="M166" s="235">
        <f>G166*(1+L166/100)</f>
        <v>0</v>
      </c>
      <c r="N166" s="233">
        <v>5.2999999999999999E-2</v>
      </c>
      <c r="O166" s="233">
        <f>ROUND(E166*N166,2)</f>
        <v>3.68</v>
      </c>
      <c r="P166" s="233">
        <v>0</v>
      </c>
      <c r="Q166" s="233">
        <f>ROUND(E166*P166,2)</f>
        <v>0</v>
      </c>
      <c r="R166" s="235"/>
      <c r="S166" s="235" t="s">
        <v>132</v>
      </c>
      <c r="T166" s="236" t="s">
        <v>138</v>
      </c>
      <c r="U166" s="222">
        <v>0</v>
      </c>
      <c r="V166" s="222">
        <f>ROUND(E166*U166,2)</f>
        <v>0</v>
      </c>
      <c r="W166" s="222"/>
      <c r="X166" s="222" t="s">
        <v>270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298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60" t="s">
        <v>308</v>
      </c>
      <c r="D167" s="251"/>
      <c r="E167" s="252"/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172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61" t="s">
        <v>194</v>
      </c>
      <c r="D168" s="253"/>
      <c r="E168" s="254"/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172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62" t="s">
        <v>313</v>
      </c>
      <c r="D169" s="253"/>
      <c r="E169" s="254">
        <v>68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172</v>
      </c>
      <c r="AH169" s="212">
        <v>2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61" t="s">
        <v>201</v>
      </c>
      <c r="D170" s="253"/>
      <c r="E170" s="254"/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172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60" t="s">
        <v>314</v>
      </c>
      <c r="D171" s="251"/>
      <c r="E171" s="252">
        <v>69.36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172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x14ac:dyDescent="0.2">
      <c r="A172" s="224" t="s">
        <v>127</v>
      </c>
      <c r="B172" s="225" t="s">
        <v>81</v>
      </c>
      <c r="C172" s="245" t="s">
        <v>82</v>
      </c>
      <c r="D172" s="226"/>
      <c r="E172" s="227"/>
      <c r="F172" s="228"/>
      <c r="G172" s="228">
        <f>SUMIF(AG173:AG175,"&lt;&gt;NOR",G173:G175)</f>
        <v>0</v>
      </c>
      <c r="H172" s="228"/>
      <c r="I172" s="228">
        <f>SUM(I173:I175)</f>
        <v>0</v>
      </c>
      <c r="J172" s="228"/>
      <c r="K172" s="228">
        <f>SUM(K173:K175)</f>
        <v>0</v>
      </c>
      <c r="L172" s="228"/>
      <c r="M172" s="228">
        <f>SUM(M173:M175)</f>
        <v>0</v>
      </c>
      <c r="N172" s="227"/>
      <c r="O172" s="227">
        <f>SUM(O173:O175)</f>
        <v>0.06</v>
      </c>
      <c r="P172" s="227"/>
      <c r="Q172" s="227">
        <f>SUM(Q173:Q175)</f>
        <v>0</v>
      </c>
      <c r="R172" s="228"/>
      <c r="S172" s="228"/>
      <c r="T172" s="229"/>
      <c r="U172" s="223"/>
      <c r="V172" s="223">
        <f>SUM(V173:V175)</f>
        <v>3.34</v>
      </c>
      <c r="W172" s="223"/>
      <c r="X172" s="223"/>
      <c r="AG172" t="s">
        <v>128</v>
      </c>
    </row>
    <row r="173" spans="1:60" ht="22.5" outlineLevel="1" x14ac:dyDescent="0.2">
      <c r="A173" s="230">
        <v>31</v>
      </c>
      <c r="B173" s="231" t="s">
        <v>315</v>
      </c>
      <c r="C173" s="247" t="s">
        <v>316</v>
      </c>
      <c r="D173" s="232" t="s">
        <v>165</v>
      </c>
      <c r="E173" s="233">
        <v>38</v>
      </c>
      <c r="F173" s="234"/>
      <c r="G173" s="235">
        <f>ROUND(E173*F173,2)</f>
        <v>0</v>
      </c>
      <c r="H173" s="234"/>
      <c r="I173" s="235">
        <f>ROUND(E173*H173,2)</f>
        <v>0</v>
      </c>
      <c r="J173" s="234"/>
      <c r="K173" s="235">
        <f>ROUND(E173*J173,2)</f>
        <v>0</v>
      </c>
      <c r="L173" s="235">
        <v>21</v>
      </c>
      <c r="M173" s="235">
        <f>G173*(1+L173/100)</f>
        <v>0</v>
      </c>
      <c r="N173" s="233">
        <v>1.5E-3</v>
      </c>
      <c r="O173" s="233">
        <f>ROUND(E173*N173,2)</f>
        <v>0.06</v>
      </c>
      <c r="P173" s="233">
        <v>0</v>
      </c>
      <c r="Q173" s="233">
        <f>ROUND(E173*P173,2)</f>
        <v>0</v>
      </c>
      <c r="R173" s="235" t="s">
        <v>317</v>
      </c>
      <c r="S173" s="235" t="s">
        <v>138</v>
      </c>
      <c r="T173" s="236" t="s">
        <v>138</v>
      </c>
      <c r="U173" s="222">
        <v>8.7999999999999995E-2</v>
      </c>
      <c r="V173" s="222">
        <f>ROUND(E173*U173,2)</f>
        <v>3.34</v>
      </c>
      <c r="W173" s="222"/>
      <c r="X173" s="222" t="s">
        <v>167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168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60" t="s">
        <v>318</v>
      </c>
      <c r="D174" s="251"/>
      <c r="E174" s="252"/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172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60" t="s">
        <v>173</v>
      </c>
      <c r="D175" s="251"/>
      <c r="E175" s="252">
        <v>38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172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x14ac:dyDescent="0.2">
      <c r="A176" s="224" t="s">
        <v>127</v>
      </c>
      <c r="B176" s="225" t="s">
        <v>83</v>
      </c>
      <c r="C176" s="245" t="s">
        <v>84</v>
      </c>
      <c r="D176" s="226"/>
      <c r="E176" s="227"/>
      <c r="F176" s="228"/>
      <c r="G176" s="228">
        <f>SUMIF(AG177:AG195,"&lt;&gt;NOR",G177:G195)</f>
        <v>0</v>
      </c>
      <c r="H176" s="228"/>
      <c r="I176" s="228">
        <f>SUM(I177:I195)</f>
        <v>0</v>
      </c>
      <c r="J176" s="228"/>
      <c r="K176" s="228">
        <f>SUM(K177:K195)</f>
        <v>0</v>
      </c>
      <c r="L176" s="228"/>
      <c r="M176" s="228">
        <f>SUM(M177:M195)</f>
        <v>0</v>
      </c>
      <c r="N176" s="227"/>
      <c r="O176" s="227">
        <f>SUM(O177:O195)</f>
        <v>1075.45</v>
      </c>
      <c r="P176" s="227"/>
      <c r="Q176" s="227">
        <f>SUM(Q177:Q195)</f>
        <v>0</v>
      </c>
      <c r="R176" s="228"/>
      <c r="S176" s="228"/>
      <c r="T176" s="229"/>
      <c r="U176" s="223"/>
      <c r="V176" s="223">
        <f>SUM(V177:V195)</f>
        <v>75.150000000000006</v>
      </c>
      <c r="W176" s="223"/>
      <c r="X176" s="223"/>
      <c r="AG176" t="s">
        <v>128</v>
      </c>
    </row>
    <row r="177" spans="1:60" ht="22.5" outlineLevel="1" x14ac:dyDescent="0.2">
      <c r="A177" s="230">
        <v>32</v>
      </c>
      <c r="B177" s="231" t="s">
        <v>319</v>
      </c>
      <c r="C177" s="247" t="s">
        <v>320</v>
      </c>
      <c r="D177" s="232" t="s">
        <v>213</v>
      </c>
      <c r="E177" s="233">
        <v>1594</v>
      </c>
      <c r="F177" s="234"/>
      <c r="G177" s="235">
        <f>ROUND(E177*F177,2)</f>
        <v>0</v>
      </c>
      <c r="H177" s="234"/>
      <c r="I177" s="235">
        <f>ROUND(E177*H177,2)</f>
        <v>0</v>
      </c>
      <c r="J177" s="234"/>
      <c r="K177" s="235">
        <f>ROUND(E177*J177,2)</f>
        <v>0</v>
      </c>
      <c r="L177" s="235">
        <v>21</v>
      </c>
      <c r="M177" s="235">
        <f>G177*(1+L177/100)</f>
        <v>0</v>
      </c>
      <c r="N177" s="233">
        <v>0.55125000000000002</v>
      </c>
      <c r="O177" s="233">
        <f>ROUND(E177*N177,2)</f>
        <v>878.69</v>
      </c>
      <c r="P177" s="233">
        <v>0</v>
      </c>
      <c r="Q177" s="233">
        <f>ROUND(E177*P177,2)</f>
        <v>0</v>
      </c>
      <c r="R177" s="235" t="s">
        <v>166</v>
      </c>
      <c r="S177" s="235" t="s">
        <v>138</v>
      </c>
      <c r="T177" s="236" t="s">
        <v>138</v>
      </c>
      <c r="U177" s="222">
        <v>2.7E-2</v>
      </c>
      <c r="V177" s="222">
        <f>ROUND(E177*U177,2)</f>
        <v>43.04</v>
      </c>
      <c r="W177" s="222"/>
      <c r="X177" s="222" t="s">
        <v>167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168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60" t="s">
        <v>216</v>
      </c>
      <c r="D178" s="251"/>
      <c r="E178" s="252"/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172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60" t="s">
        <v>321</v>
      </c>
      <c r="D179" s="251"/>
      <c r="E179" s="252"/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172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60" t="s">
        <v>217</v>
      </c>
      <c r="D180" s="251"/>
      <c r="E180" s="252">
        <v>797</v>
      </c>
      <c r="F180" s="222"/>
      <c r="G180" s="222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172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60" t="s">
        <v>322</v>
      </c>
      <c r="D181" s="251"/>
      <c r="E181" s="252"/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172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60" t="s">
        <v>217</v>
      </c>
      <c r="D182" s="251"/>
      <c r="E182" s="252">
        <v>797</v>
      </c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172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30">
        <v>33</v>
      </c>
      <c r="B183" s="231" t="s">
        <v>323</v>
      </c>
      <c r="C183" s="247" t="s">
        <v>324</v>
      </c>
      <c r="D183" s="232" t="s">
        <v>213</v>
      </c>
      <c r="E183" s="233">
        <v>746.7</v>
      </c>
      <c r="F183" s="234"/>
      <c r="G183" s="235">
        <f>ROUND(E183*F183,2)</f>
        <v>0</v>
      </c>
      <c r="H183" s="234"/>
      <c r="I183" s="235">
        <f>ROUND(E183*H183,2)</f>
        <v>0</v>
      </c>
      <c r="J183" s="234"/>
      <c r="K183" s="235">
        <f>ROUND(E183*J183,2)</f>
        <v>0</v>
      </c>
      <c r="L183" s="235">
        <v>21</v>
      </c>
      <c r="M183" s="235">
        <f>G183*(1+L183/100)</f>
        <v>0</v>
      </c>
      <c r="N183" s="233">
        <v>6.0099999999999997E-3</v>
      </c>
      <c r="O183" s="233">
        <f>ROUND(E183*N183,2)</f>
        <v>4.49</v>
      </c>
      <c r="P183" s="233">
        <v>0</v>
      </c>
      <c r="Q183" s="233">
        <f>ROUND(E183*P183,2)</f>
        <v>0</v>
      </c>
      <c r="R183" s="235" t="s">
        <v>166</v>
      </c>
      <c r="S183" s="235" t="s">
        <v>138</v>
      </c>
      <c r="T183" s="236" t="s">
        <v>138</v>
      </c>
      <c r="U183" s="222">
        <v>4.0000000000000001E-3</v>
      </c>
      <c r="V183" s="222">
        <f>ROUND(E183*U183,2)</f>
        <v>2.99</v>
      </c>
      <c r="W183" s="222"/>
      <c r="X183" s="222" t="s">
        <v>167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168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59" t="s">
        <v>325</v>
      </c>
      <c r="D184" s="256"/>
      <c r="E184" s="256"/>
      <c r="F184" s="256"/>
      <c r="G184" s="256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170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60" t="s">
        <v>216</v>
      </c>
      <c r="D185" s="251"/>
      <c r="E185" s="252"/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172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60" t="s">
        <v>326</v>
      </c>
      <c r="D186" s="251"/>
      <c r="E186" s="252">
        <v>746.7</v>
      </c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172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ht="22.5" outlineLevel="1" x14ac:dyDescent="0.2">
      <c r="A187" s="230">
        <v>34</v>
      </c>
      <c r="B187" s="231" t="s">
        <v>327</v>
      </c>
      <c r="C187" s="247" t="s">
        <v>328</v>
      </c>
      <c r="D187" s="232" t="s">
        <v>213</v>
      </c>
      <c r="E187" s="233">
        <v>746.7</v>
      </c>
      <c r="F187" s="234"/>
      <c r="G187" s="235">
        <f>ROUND(E187*F187,2)</f>
        <v>0</v>
      </c>
      <c r="H187" s="234"/>
      <c r="I187" s="235">
        <f>ROUND(E187*H187,2)</f>
        <v>0</v>
      </c>
      <c r="J187" s="234"/>
      <c r="K187" s="235">
        <f>ROUND(E187*J187,2)</f>
        <v>0</v>
      </c>
      <c r="L187" s="235">
        <v>21</v>
      </c>
      <c r="M187" s="235">
        <f>G187*(1+L187/100)</f>
        <v>0</v>
      </c>
      <c r="N187" s="233">
        <v>5.0000000000000001E-4</v>
      </c>
      <c r="O187" s="233">
        <f>ROUND(E187*N187,2)</f>
        <v>0.37</v>
      </c>
      <c r="P187" s="233">
        <v>0</v>
      </c>
      <c r="Q187" s="233">
        <f>ROUND(E187*P187,2)</f>
        <v>0</v>
      </c>
      <c r="R187" s="235" t="s">
        <v>166</v>
      </c>
      <c r="S187" s="235" t="s">
        <v>138</v>
      </c>
      <c r="T187" s="236" t="s">
        <v>138</v>
      </c>
      <c r="U187" s="222">
        <v>2E-3</v>
      </c>
      <c r="V187" s="222">
        <f>ROUND(E187*U187,2)</f>
        <v>1.49</v>
      </c>
      <c r="W187" s="222"/>
      <c r="X187" s="222" t="s">
        <v>167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168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60" t="s">
        <v>216</v>
      </c>
      <c r="D188" s="251"/>
      <c r="E188" s="252"/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172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60" t="s">
        <v>326</v>
      </c>
      <c r="D189" s="251"/>
      <c r="E189" s="252">
        <v>746.7</v>
      </c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172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30">
        <v>35</v>
      </c>
      <c r="B190" s="231" t="s">
        <v>329</v>
      </c>
      <c r="C190" s="247" t="s">
        <v>330</v>
      </c>
      <c r="D190" s="232" t="s">
        <v>213</v>
      </c>
      <c r="E190" s="233">
        <v>746.7</v>
      </c>
      <c r="F190" s="234"/>
      <c r="G190" s="235">
        <f>ROUND(E190*F190,2)</f>
        <v>0</v>
      </c>
      <c r="H190" s="234"/>
      <c r="I190" s="235">
        <f>ROUND(E190*H190,2)</f>
        <v>0</v>
      </c>
      <c r="J190" s="234"/>
      <c r="K190" s="235">
        <f>ROUND(E190*J190,2)</f>
        <v>0</v>
      </c>
      <c r="L190" s="235">
        <v>21</v>
      </c>
      <c r="M190" s="235">
        <f>G190*(1+L190/100)</f>
        <v>0</v>
      </c>
      <c r="N190" s="233">
        <v>0.10141</v>
      </c>
      <c r="O190" s="233">
        <f>ROUND(E190*N190,2)</f>
        <v>75.72</v>
      </c>
      <c r="P190" s="233">
        <v>0</v>
      </c>
      <c r="Q190" s="233">
        <f>ROUND(E190*P190,2)</f>
        <v>0</v>
      </c>
      <c r="R190" s="235" t="s">
        <v>166</v>
      </c>
      <c r="S190" s="235" t="s">
        <v>138</v>
      </c>
      <c r="T190" s="236" t="s">
        <v>138</v>
      </c>
      <c r="U190" s="222">
        <v>1.4999999999999999E-2</v>
      </c>
      <c r="V190" s="222">
        <f>ROUND(E190*U190,2)</f>
        <v>11.2</v>
      </c>
      <c r="W190" s="222"/>
      <c r="X190" s="222" t="s">
        <v>167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168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60" t="s">
        <v>216</v>
      </c>
      <c r="D191" s="251"/>
      <c r="E191" s="252"/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172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60" t="s">
        <v>326</v>
      </c>
      <c r="D192" s="251"/>
      <c r="E192" s="252">
        <v>746.7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172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22.5" outlineLevel="1" x14ac:dyDescent="0.2">
      <c r="A193" s="230">
        <v>36</v>
      </c>
      <c r="B193" s="231" t="s">
        <v>331</v>
      </c>
      <c r="C193" s="247" t="s">
        <v>332</v>
      </c>
      <c r="D193" s="232" t="s">
        <v>213</v>
      </c>
      <c r="E193" s="233">
        <v>746.7</v>
      </c>
      <c r="F193" s="234"/>
      <c r="G193" s="235">
        <f>ROUND(E193*F193,2)</f>
        <v>0</v>
      </c>
      <c r="H193" s="234"/>
      <c r="I193" s="235">
        <f>ROUND(E193*H193,2)</f>
        <v>0</v>
      </c>
      <c r="J193" s="234"/>
      <c r="K193" s="235">
        <f>ROUND(E193*J193,2)</f>
        <v>0</v>
      </c>
      <c r="L193" s="235">
        <v>21</v>
      </c>
      <c r="M193" s="235">
        <f>G193*(1+L193/100)</f>
        <v>0</v>
      </c>
      <c r="N193" s="233">
        <v>0.15559000000000001</v>
      </c>
      <c r="O193" s="233">
        <f>ROUND(E193*N193,2)</f>
        <v>116.18</v>
      </c>
      <c r="P193" s="233">
        <v>0</v>
      </c>
      <c r="Q193" s="233">
        <f>ROUND(E193*P193,2)</f>
        <v>0</v>
      </c>
      <c r="R193" s="235" t="s">
        <v>166</v>
      </c>
      <c r="S193" s="235" t="s">
        <v>138</v>
      </c>
      <c r="T193" s="236" t="s">
        <v>138</v>
      </c>
      <c r="U193" s="222">
        <v>2.1999999999999999E-2</v>
      </c>
      <c r="V193" s="222">
        <f>ROUND(E193*U193,2)</f>
        <v>16.43</v>
      </c>
      <c r="W193" s="222"/>
      <c r="X193" s="222" t="s">
        <v>167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168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60" t="s">
        <v>216</v>
      </c>
      <c r="D194" s="251"/>
      <c r="E194" s="252"/>
      <c r="F194" s="222"/>
      <c r="G194" s="22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172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60" t="s">
        <v>326</v>
      </c>
      <c r="D195" s="251"/>
      <c r="E195" s="252">
        <v>746.7</v>
      </c>
      <c r="F195" s="222"/>
      <c r="G195" s="222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172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x14ac:dyDescent="0.2">
      <c r="A196" s="224" t="s">
        <v>127</v>
      </c>
      <c r="B196" s="225" t="s">
        <v>85</v>
      </c>
      <c r="C196" s="245" t="s">
        <v>86</v>
      </c>
      <c r="D196" s="226"/>
      <c r="E196" s="227"/>
      <c r="F196" s="228"/>
      <c r="G196" s="228">
        <f>SUMIF(AG197:AG200,"&lt;&gt;NOR",G197:G200)</f>
        <v>0</v>
      </c>
      <c r="H196" s="228"/>
      <c r="I196" s="228">
        <f>SUM(I197:I200)</f>
        <v>0</v>
      </c>
      <c r="J196" s="228"/>
      <c r="K196" s="228">
        <f>SUM(K197:K200)</f>
        <v>0</v>
      </c>
      <c r="L196" s="228"/>
      <c r="M196" s="228">
        <f>SUM(M197:M200)</f>
        <v>0</v>
      </c>
      <c r="N196" s="227"/>
      <c r="O196" s="227">
        <f>SUM(O197:O200)</f>
        <v>8.24</v>
      </c>
      <c r="P196" s="227"/>
      <c r="Q196" s="227">
        <f>SUM(Q197:Q200)</f>
        <v>0</v>
      </c>
      <c r="R196" s="228"/>
      <c r="S196" s="228"/>
      <c r="T196" s="229"/>
      <c r="U196" s="223"/>
      <c r="V196" s="223">
        <f>SUM(V197:V200)</f>
        <v>4.25</v>
      </c>
      <c r="W196" s="223"/>
      <c r="X196" s="223"/>
      <c r="AG196" t="s">
        <v>128</v>
      </c>
    </row>
    <row r="197" spans="1:60" ht="22.5" outlineLevel="1" x14ac:dyDescent="0.2">
      <c r="A197" s="230">
        <v>37</v>
      </c>
      <c r="B197" s="231" t="s">
        <v>333</v>
      </c>
      <c r="C197" s="247" t="s">
        <v>334</v>
      </c>
      <c r="D197" s="232" t="s">
        <v>176</v>
      </c>
      <c r="E197" s="233">
        <v>3.2639999999999998</v>
      </c>
      <c r="F197" s="234"/>
      <c r="G197" s="235">
        <f>ROUND(E197*F197,2)</f>
        <v>0</v>
      </c>
      <c r="H197" s="234"/>
      <c r="I197" s="235">
        <f>ROUND(E197*H197,2)</f>
        <v>0</v>
      </c>
      <c r="J197" s="234"/>
      <c r="K197" s="235">
        <f>ROUND(E197*J197,2)</f>
        <v>0</v>
      </c>
      <c r="L197" s="235">
        <v>21</v>
      </c>
      <c r="M197" s="235">
        <f>G197*(1+L197/100)</f>
        <v>0</v>
      </c>
      <c r="N197" s="233">
        <v>2.5249999999999999</v>
      </c>
      <c r="O197" s="233">
        <f>ROUND(E197*N197,2)</f>
        <v>8.24</v>
      </c>
      <c r="P197" s="233">
        <v>0</v>
      </c>
      <c r="Q197" s="233">
        <f>ROUND(E197*P197,2)</f>
        <v>0</v>
      </c>
      <c r="R197" s="235" t="s">
        <v>287</v>
      </c>
      <c r="S197" s="235" t="s">
        <v>138</v>
      </c>
      <c r="T197" s="236" t="s">
        <v>138</v>
      </c>
      <c r="U197" s="222">
        <v>1.3029999999999999</v>
      </c>
      <c r="V197" s="222">
        <f>ROUND(E197*U197,2)</f>
        <v>4.25</v>
      </c>
      <c r="W197" s="222"/>
      <c r="X197" s="222" t="s">
        <v>167</v>
      </c>
      <c r="Y197" s="212"/>
      <c r="Z197" s="212"/>
      <c r="AA197" s="212"/>
      <c r="AB197" s="212"/>
      <c r="AC197" s="212"/>
      <c r="AD197" s="212"/>
      <c r="AE197" s="212"/>
      <c r="AF197" s="212"/>
      <c r="AG197" s="212" t="s">
        <v>168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59" t="s">
        <v>335</v>
      </c>
      <c r="D198" s="256"/>
      <c r="E198" s="256"/>
      <c r="F198" s="256"/>
      <c r="G198" s="256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170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60" t="s">
        <v>336</v>
      </c>
      <c r="D199" s="251"/>
      <c r="E199" s="252"/>
      <c r="F199" s="222"/>
      <c r="G199" s="222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172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60" t="s">
        <v>337</v>
      </c>
      <c r="D200" s="251"/>
      <c r="E200" s="252">
        <v>3.2639999999999998</v>
      </c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172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x14ac:dyDescent="0.2">
      <c r="A201" s="224" t="s">
        <v>127</v>
      </c>
      <c r="B201" s="225" t="s">
        <v>87</v>
      </c>
      <c r="C201" s="245" t="s">
        <v>88</v>
      </c>
      <c r="D201" s="226"/>
      <c r="E201" s="227"/>
      <c r="F201" s="228"/>
      <c r="G201" s="228">
        <f>SUMIF(AG202:AG224,"&lt;&gt;NOR",G202:G224)</f>
        <v>0</v>
      </c>
      <c r="H201" s="228"/>
      <c r="I201" s="228">
        <f>SUM(I202:I224)</f>
        <v>0</v>
      </c>
      <c r="J201" s="228"/>
      <c r="K201" s="228">
        <f>SUM(K202:K224)</f>
        <v>0</v>
      </c>
      <c r="L201" s="228"/>
      <c r="M201" s="228">
        <f>SUM(M202:M224)</f>
        <v>0</v>
      </c>
      <c r="N201" s="227"/>
      <c r="O201" s="227">
        <f>SUM(O202:O224)</f>
        <v>38.33</v>
      </c>
      <c r="P201" s="227"/>
      <c r="Q201" s="227">
        <f>SUM(Q202:Q224)</f>
        <v>0</v>
      </c>
      <c r="R201" s="228"/>
      <c r="S201" s="228"/>
      <c r="T201" s="229"/>
      <c r="U201" s="223"/>
      <c r="V201" s="223">
        <f>SUM(V202:V224)</f>
        <v>40.029999999999994</v>
      </c>
      <c r="W201" s="223"/>
      <c r="X201" s="223"/>
      <c r="AG201" t="s">
        <v>128</v>
      </c>
    </row>
    <row r="202" spans="1:60" ht="22.5" outlineLevel="1" x14ac:dyDescent="0.2">
      <c r="A202" s="230">
        <v>38</v>
      </c>
      <c r="B202" s="231" t="s">
        <v>338</v>
      </c>
      <c r="C202" s="247" t="s">
        <v>339</v>
      </c>
      <c r="D202" s="232" t="s">
        <v>165</v>
      </c>
      <c r="E202" s="233">
        <v>142</v>
      </c>
      <c r="F202" s="234"/>
      <c r="G202" s="235">
        <f>ROUND(E202*F202,2)</f>
        <v>0</v>
      </c>
      <c r="H202" s="234"/>
      <c r="I202" s="235">
        <f>ROUND(E202*H202,2)</f>
        <v>0</v>
      </c>
      <c r="J202" s="234"/>
      <c r="K202" s="235">
        <f>ROUND(E202*J202,2)</f>
        <v>0</v>
      </c>
      <c r="L202" s="235">
        <v>21</v>
      </c>
      <c r="M202" s="235">
        <f>G202*(1+L202/100)</f>
        <v>0</v>
      </c>
      <c r="N202" s="233">
        <v>0.188</v>
      </c>
      <c r="O202" s="233">
        <f>ROUND(E202*N202,2)</f>
        <v>26.7</v>
      </c>
      <c r="P202" s="233">
        <v>0</v>
      </c>
      <c r="Q202" s="233">
        <f>ROUND(E202*P202,2)</f>
        <v>0</v>
      </c>
      <c r="R202" s="235" t="s">
        <v>166</v>
      </c>
      <c r="S202" s="235" t="s">
        <v>138</v>
      </c>
      <c r="T202" s="236" t="s">
        <v>138</v>
      </c>
      <c r="U202" s="222">
        <v>0.27200000000000002</v>
      </c>
      <c r="V202" s="222">
        <f>ROUND(E202*U202,2)</f>
        <v>38.619999999999997</v>
      </c>
      <c r="W202" s="222"/>
      <c r="X202" s="222" t="s">
        <v>167</v>
      </c>
      <c r="Y202" s="212"/>
      <c r="Z202" s="212"/>
      <c r="AA202" s="212"/>
      <c r="AB202" s="212"/>
      <c r="AC202" s="212"/>
      <c r="AD202" s="212"/>
      <c r="AE202" s="212"/>
      <c r="AF202" s="212"/>
      <c r="AG202" s="212" t="s">
        <v>168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59" t="s">
        <v>340</v>
      </c>
      <c r="D203" s="256"/>
      <c r="E203" s="256"/>
      <c r="F203" s="256"/>
      <c r="G203" s="256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170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64" t="s">
        <v>341</v>
      </c>
      <c r="D204" s="258"/>
      <c r="E204" s="258"/>
      <c r="F204" s="258"/>
      <c r="G204" s="258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307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60" t="s">
        <v>342</v>
      </c>
      <c r="D205" s="251"/>
      <c r="E205" s="252"/>
      <c r="F205" s="222"/>
      <c r="G205" s="222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172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60" t="s">
        <v>343</v>
      </c>
      <c r="D206" s="251"/>
      <c r="E206" s="252">
        <v>136</v>
      </c>
      <c r="F206" s="222"/>
      <c r="G206" s="222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172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9"/>
      <c r="B207" s="220"/>
      <c r="C207" s="260" t="s">
        <v>344</v>
      </c>
      <c r="D207" s="251"/>
      <c r="E207" s="252"/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172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60" t="s">
        <v>345</v>
      </c>
      <c r="D208" s="251"/>
      <c r="E208" s="252">
        <v>6</v>
      </c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172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30">
        <v>39</v>
      </c>
      <c r="B209" s="231" t="s">
        <v>346</v>
      </c>
      <c r="C209" s="247" t="s">
        <v>347</v>
      </c>
      <c r="D209" s="232" t="s">
        <v>165</v>
      </c>
      <c r="E209" s="233">
        <v>38</v>
      </c>
      <c r="F209" s="234"/>
      <c r="G209" s="235">
        <f>ROUND(E209*F209,2)</f>
        <v>0</v>
      </c>
      <c r="H209" s="234"/>
      <c r="I209" s="235">
        <f>ROUND(E209*H209,2)</f>
        <v>0</v>
      </c>
      <c r="J209" s="234"/>
      <c r="K209" s="235">
        <f>ROUND(E209*J209,2)</f>
        <v>0</v>
      </c>
      <c r="L209" s="235">
        <v>21</v>
      </c>
      <c r="M209" s="235">
        <f>G209*(1+L209/100)</f>
        <v>0</v>
      </c>
      <c r="N209" s="233">
        <v>0</v>
      </c>
      <c r="O209" s="233">
        <f>ROUND(E209*N209,2)</f>
        <v>0</v>
      </c>
      <c r="P209" s="233">
        <v>0</v>
      </c>
      <c r="Q209" s="233">
        <f>ROUND(E209*P209,2)</f>
        <v>0</v>
      </c>
      <c r="R209" s="235" t="s">
        <v>166</v>
      </c>
      <c r="S209" s="235" t="s">
        <v>138</v>
      </c>
      <c r="T209" s="236" t="s">
        <v>138</v>
      </c>
      <c r="U209" s="222">
        <v>3.6999999999999998E-2</v>
      </c>
      <c r="V209" s="222">
        <f>ROUND(E209*U209,2)</f>
        <v>1.41</v>
      </c>
      <c r="W209" s="222"/>
      <c r="X209" s="222" t="s">
        <v>167</v>
      </c>
      <c r="Y209" s="212"/>
      <c r="Z209" s="212"/>
      <c r="AA209" s="212"/>
      <c r="AB209" s="212"/>
      <c r="AC209" s="212"/>
      <c r="AD209" s="212"/>
      <c r="AE209" s="212"/>
      <c r="AF209" s="212"/>
      <c r="AG209" s="212" t="s">
        <v>168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59" t="s">
        <v>348</v>
      </c>
      <c r="D210" s="256"/>
      <c r="E210" s="256"/>
      <c r="F210" s="256"/>
      <c r="G210" s="256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170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60" t="s">
        <v>318</v>
      </c>
      <c r="D211" s="251"/>
      <c r="E211" s="252"/>
      <c r="F211" s="222"/>
      <c r="G211" s="222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172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60" t="s">
        <v>173</v>
      </c>
      <c r="D212" s="251"/>
      <c r="E212" s="252">
        <v>38</v>
      </c>
      <c r="F212" s="222"/>
      <c r="G212" s="222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172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ht="22.5" outlineLevel="1" x14ac:dyDescent="0.2">
      <c r="A213" s="230">
        <v>40</v>
      </c>
      <c r="B213" s="231" t="s">
        <v>349</v>
      </c>
      <c r="C213" s="247" t="s">
        <v>350</v>
      </c>
      <c r="D213" s="232" t="s">
        <v>312</v>
      </c>
      <c r="E213" s="233">
        <v>138.72</v>
      </c>
      <c r="F213" s="234"/>
      <c r="G213" s="235">
        <f>ROUND(E213*F213,2)</f>
        <v>0</v>
      </c>
      <c r="H213" s="234"/>
      <c r="I213" s="235">
        <f>ROUND(E213*H213,2)</f>
        <v>0</v>
      </c>
      <c r="J213" s="234"/>
      <c r="K213" s="235">
        <f>ROUND(E213*J213,2)</f>
        <v>0</v>
      </c>
      <c r="L213" s="235">
        <v>21</v>
      </c>
      <c r="M213" s="235">
        <f>G213*(1+L213/100)</f>
        <v>0</v>
      </c>
      <c r="N213" s="233">
        <v>8.1970000000000001E-2</v>
      </c>
      <c r="O213" s="233">
        <f>ROUND(E213*N213,2)</f>
        <v>11.37</v>
      </c>
      <c r="P213" s="233">
        <v>0</v>
      </c>
      <c r="Q213" s="233">
        <f>ROUND(E213*P213,2)</f>
        <v>0</v>
      </c>
      <c r="R213" s="235" t="s">
        <v>269</v>
      </c>
      <c r="S213" s="235" t="s">
        <v>138</v>
      </c>
      <c r="T213" s="236" t="s">
        <v>138</v>
      </c>
      <c r="U213" s="222">
        <v>0</v>
      </c>
      <c r="V213" s="222">
        <f>ROUND(E213*U213,2)</f>
        <v>0</v>
      </c>
      <c r="W213" s="222"/>
      <c r="X213" s="222" t="s">
        <v>270</v>
      </c>
      <c r="Y213" s="212"/>
      <c r="Z213" s="212"/>
      <c r="AA213" s="212"/>
      <c r="AB213" s="212"/>
      <c r="AC213" s="212"/>
      <c r="AD213" s="212"/>
      <c r="AE213" s="212"/>
      <c r="AF213" s="212"/>
      <c r="AG213" s="212" t="s">
        <v>298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60" t="s">
        <v>342</v>
      </c>
      <c r="D214" s="251"/>
      <c r="E214" s="252"/>
      <c r="F214" s="222"/>
      <c r="G214" s="222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172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61" t="s">
        <v>194</v>
      </c>
      <c r="D215" s="253"/>
      <c r="E215" s="254"/>
      <c r="F215" s="222"/>
      <c r="G215" s="222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172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62" t="s">
        <v>351</v>
      </c>
      <c r="D216" s="253"/>
      <c r="E216" s="254">
        <v>136</v>
      </c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172</v>
      </c>
      <c r="AH216" s="212">
        <v>2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61" t="s">
        <v>201</v>
      </c>
      <c r="D217" s="253"/>
      <c r="E217" s="254"/>
      <c r="F217" s="222"/>
      <c r="G217" s="222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172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9"/>
      <c r="B218" s="220"/>
      <c r="C218" s="260" t="s">
        <v>352</v>
      </c>
      <c r="D218" s="251"/>
      <c r="E218" s="252">
        <v>138.72</v>
      </c>
      <c r="F218" s="222"/>
      <c r="G218" s="222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172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ht="22.5" outlineLevel="1" x14ac:dyDescent="0.2">
      <c r="A219" s="230">
        <v>41</v>
      </c>
      <c r="B219" s="231" t="s">
        <v>353</v>
      </c>
      <c r="C219" s="247" t="s">
        <v>354</v>
      </c>
      <c r="D219" s="232" t="s">
        <v>312</v>
      </c>
      <c r="E219" s="233">
        <v>6.12</v>
      </c>
      <c r="F219" s="234"/>
      <c r="G219" s="235">
        <f>ROUND(E219*F219,2)</f>
        <v>0</v>
      </c>
      <c r="H219" s="234"/>
      <c r="I219" s="235">
        <f>ROUND(E219*H219,2)</f>
        <v>0</v>
      </c>
      <c r="J219" s="234"/>
      <c r="K219" s="235">
        <f>ROUND(E219*J219,2)</f>
        <v>0</v>
      </c>
      <c r="L219" s="235">
        <v>21</v>
      </c>
      <c r="M219" s="235">
        <f>G219*(1+L219/100)</f>
        <v>0</v>
      </c>
      <c r="N219" s="233">
        <v>4.2099999999999999E-2</v>
      </c>
      <c r="O219" s="233">
        <f>ROUND(E219*N219,2)</f>
        <v>0.26</v>
      </c>
      <c r="P219" s="233">
        <v>0</v>
      </c>
      <c r="Q219" s="233">
        <f>ROUND(E219*P219,2)</f>
        <v>0</v>
      </c>
      <c r="R219" s="235" t="s">
        <v>269</v>
      </c>
      <c r="S219" s="235" t="s">
        <v>138</v>
      </c>
      <c r="T219" s="236" t="s">
        <v>138</v>
      </c>
      <c r="U219" s="222">
        <v>0</v>
      </c>
      <c r="V219" s="222">
        <f>ROUND(E219*U219,2)</f>
        <v>0</v>
      </c>
      <c r="W219" s="222"/>
      <c r="X219" s="222" t="s">
        <v>270</v>
      </c>
      <c r="Y219" s="212"/>
      <c r="Z219" s="212"/>
      <c r="AA219" s="212"/>
      <c r="AB219" s="212"/>
      <c r="AC219" s="212"/>
      <c r="AD219" s="212"/>
      <c r="AE219" s="212"/>
      <c r="AF219" s="212"/>
      <c r="AG219" s="212" t="s">
        <v>298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60" t="s">
        <v>344</v>
      </c>
      <c r="D220" s="251"/>
      <c r="E220" s="252"/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172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61" t="s">
        <v>194</v>
      </c>
      <c r="D221" s="253"/>
      <c r="E221" s="254"/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172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9"/>
      <c r="B222" s="220"/>
      <c r="C222" s="262" t="s">
        <v>355</v>
      </c>
      <c r="D222" s="253"/>
      <c r="E222" s="254">
        <v>6</v>
      </c>
      <c r="F222" s="222"/>
      <c r="G222" s="222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172</v>
      </c>
      <c r="AH222" s="212">
        <v>2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61" t="s">
        <v>201</v>
      </c>
      <c r="D223" s="253"/>
      <c r="E223" s="254"/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172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60" t="s">
        <v>356</v>
      </c>
      <c r="D224" s="251"/>
      <c r="E224" s="252">
        <v>6.12</v>
      </c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172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x14ac:dyDescent="0.2">
      <c r="A225" s="224" t="s">
        <v>127</v>
      </c>
      <c r="B225" s="225" t="s">
        <v>89</v>
      </c>
      <c r="C225" s="245" t="s">
        <v>90</v>
      </c>
      <c r="D225" s="226"/>
      <c r="E225" s="227"/>
      <c r="F225" s="228"/>
      <c r="G225" s="228">
        <f>SUMIF(AG226:AG229,"&lt;&gt;NOR",G226:G229)</f>
        <v>0</v>
      </c>
      <c r="H225" s="228"/>
      <c r="I225" s="228">
        <f>SUM(I226:I229)</f>
        <v>0</v>
      </c>
      <c r="J225" s="228"/>
      <c r="K225" s="228">
        <f>SUM(K226:K229)</f>
        <v>0</v>
      </c>
      <c r="L225" s="228"/>
      <c r="M225" s="228">
        <f>SUM(M226:M229)</f>
        <v>0</v>
      </c>
      <c r="N225" s="227"/>
      <c r="O225" s="227">
        <f>SUM(O226:O229)</f>
        <v>0</v>
      </c>
      <c r="P225" s="227"/>
      <c r="Q225" s="227">
        <f>SUM(Q226:Q229)</f>
        <v>0</v>
      </c>
      <c r="R225" s="228"/>
      <c r="S225" s="228"/>
      <c r="T225" s="229"/>
      <c r="U225" s="223"/>
      <c r="V225" s="223">
        <f>SUM(V226:V229)</f>
        <v>0</v>
      </c>
      <c r="W225" s="223"/>
      <c r="X225" s="223"/>
      <c r="AG225" t="s">
        <v>128</v>
      </c>
    </row>
    <row r="226" spans="1:60" outlineLevel="1" x14ac:dyDescent="0.2">
      <c r="A226" s="237">
        <v>42</v>
      </c>
      <c r="B226" s="238" t="s">
        <v>357</v>
      </c>
      <c r="C226" s="246" t="s">
        <v>358</v>
      </c>
      <c r="D226" s="239" t="s">
        <v>262</v>
      </c>
      <c r="E226" s="240">
        <v>2</v>
      </c>
      <c r="F226" s="241"/>
      <c r="G226" s="242">
        <f>ROUND(E226*F226,2)</f>
        <v>0</v>
      </c>
      <c r="H226" s="241"/>
      <c r="I226" s="242">
        <f>ROUND(E226*H226,2)</f>
        <v>0</v>
      </c>
      <c r="J226" s="241"/>
      <c r="K226" s="242">
        <f>ROUND(E226*J226,2)</f>
        <v>0</v>
      </c>
      <c r="L226" s="242">
        <v>21</v>
      </c>
      <c r="M226" s="242">
        <f>G226*(1+L226/100)</f>
        <v>0</v>
      </c>
      <c r="N226" s="240">
        <v>0</v>
      </c>
      <c r="O226" s="240">
        <f>ROUND(E226*N226,2)</f>
        <v>0</v>
      </c>
      <c r="P226" s="240">
        <v>0</v>
      </c>
      <c r="Q226" s="240">
        <f>ROUND(E226*P226,2)</f>
        <v>0</v>
      </c>
      <c r="R226" s="242"/>
      <c r="S226" s="242" t="s">
        <v>132</v>
      </c>
      <c r="T226" s="243" t="s">
        <v>133</v>
      </c>
      <c r="U226" s="222">
        <v>0</v>
      </c>
      <c r="V226" s="222">
        <f>ROUND(E226*U226,2)</f>
        <v>0</v>
      </c>
      <c r="W226" s="222"/>
      <c r="X226" s="222" t="s">
        <v>167</v>
      </c>
      <c r="Y226" s="212"/>
      <c r="Z226" s="212"/>
      <c r="AA226" s="212"/>
      <c r="AB226" s="212"/>
      <c r="AC226" s="212"/>
      <c r="AD226" s="212"/>
      <c r="AE226" s="212"/>
      <c r="AF226" s="212"/>
      <c r="AG226" s="212" t="s">
        <v>168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37">
        <v>43</v>
      </c>
      <c r="B227" s="238" t="s">
        <v>359</v>
      </c>
      <c r="C227" s="246" t="s">
        <v>360</v>
      </c>
      <c r="D227" s="239" t="s">
        <v>262</v>
      </c>
      <c r="E227" s="240">
        <v>2</v>
      </c>
      <c r="F227" s="241"/>
      <c r="G227" s="242">
        <f>ROUND(E227*F227,2)</f>
        <v>0</v>
      </c>
      <c r="H227" s="241"/>
      <c r="I227" s="242">
        <f>ROUND(E227*H227,2)</f>
        <v>0</v>
      </c>
      <c r="J227" s="241"/>
      <c r="K227" s="242">
        <f>ROUND(E227*J227,2)</f>
        <v>0</v>
      </c>
      <c r="L227" s="242">
        <v>21</v>
      </c>
      <c r="M227" s="242">
        <f>G227*(1+L227/100)</f>
        <v>0</v>
      </c>
      <c r="N227" s="240">
        <v>0</v>
      </c>
      <c r="O227" s="240">
        <f>ROUND(E227*N227,2)</f>
        <v>0</v>
      </c>
      <c r="P227" s="240">
        <v>0</v>
      </c>
      <c r="Q227" s="240">
        <f>ROUND(E227*P227,2)</f>
        <v>0</v>
      </c>
      <c r="R227" s="242"/>
      <c r="S227" s="242" t="s">
        <v>132</v>
      </c>
      <c r="T227" s="243" t="s">
        <v>133</v>
      </c>
      <c r="U227" s="222">
        <v>0</v>
      </c>
      <c r="V227" s="222">
        <f>ROUND(E227*U227,2)</f>
        <v>0</v>
      </c>
      <c r="W227" s="222"/>
      <c r="X227" s="222" t="s">
        <v>167</v>
      </c>
      <c r="Y227" s="212"/>
      <c r="Z227" s="212"/>
      <c r="AA227" s="212"/>
      <c r="AB227" s="212"/>
      <c r="AC227" s="212"/>
      <c r="AD227" s="212"/>
      <c r="AE227" s="212"/>
      <c r="AF227" s="212"/>
      <c r="AG227" s="212" t="s">
        <v>168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37">
        <v>44</v>
      </c>
      <c r="B228" s="238" t="s">
        <v>361</v>
      </c>
      <c r="C228" s="246" t="s">
        <v>362</v>
      </c>
      <c r="D228" s="239" t="s">
        <v>262</v>
      </c>
      <c r="E228" s="240">
        <v>1</v>
      </c>
      <c r="F228" s="241"/>
      <c r="G228" s="242">
        <f>ROUND(E228*F228,2)</f>
        <v>0</v>
      </c>
      <c r="H228" s="241"/>
      <c r="I228" s="242">
        <f>ROUND(E228*H228,2)</f>
        <v>0</v>
      </c>
      <c r="J228" s="241"/>
      <c r="K228" s="242">
        <f>ROUND(E228*J228,2)</f>
        <v>0</v>
      </c>
      <c r="L228" s="242">
        <v>21</v>
      </c>
      <c r="M228" s="242">
        <f>G228*(1+L228/100)</f>
        <v>0</v>
      </c>
      <c r="N228" s="240">
        <v>0</v>
      </c>
      <c r="O228" s="240">
        <f>ROUND(E228*N228,2)</f>
        <v>0</v>
      </c>
      <c r="P228" s="240">
        <v>0</v>
      </c>
      <c r="Q228" s="240">
        <f>ROUND(E228*P228,2)</f>
        <v>0</v>
      </c>
      <c r="R228" s="242"/>
      <c r="S228" s="242" t="s">
        <v>132</v>
      </c>
      <c r="T228" s="243" t="s">
        <v>133</v>
      </c>
      <c r="U228" s="222">
        <v>0</v>
      </c>
      <c r="V228" s="222">
        <f>ROUND(E228*U228,2)</f>
        <v>0</v>
      </c>
      <c r="W228" s="222"/>
      <c r="X228" s="222" t="s">
        <v>167</v>
      </c>
      <c r="Y228" s="212"/>
      <c r="Z228" s="212"/>
      <c r="AA228" s="212"/>
      <c r="AB228" s="212"/>
      <c r="AC228" s="212"/>
      <c r="AD228" s="212"/>
      <c r="AE228" s="212"/>
      <c r="AF228" s="212"/>
      <c r="AG228" s="212" t="s">
        <v>168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37">
        <v>45</v>
      </c>
      <c r="B229" s="238" t="s">
        <v>363</v>
      </c>
      <c r="C229" s="246" t="s">
        <v>364</v>
      </c>
      <c r="D229" s="239" t="s">
        <v>224</v>
      </c>
      <c r="E229" s="240">
        <v>22.8</v>
      </c>
      <c r="F229" s="241"/>
      <c r="G229" s="242">
        <f>ROUND(E229*F229,2)</f>
        <v>0</v>
      </c>
      <c r="H229" s="241"/>
      <c r="I229" s="242">
        <f>ROUND(E229*H229,2)</f>
        <v>0</v>
      </c>
      <c r="J229" s="241"/>
      <c r="K229" s="242">
        <f>ROUND(E229*J229,2)</f>
        <v>0</v>
      </c>
      <c r="L229" s="242">
        <v>21</v>
      </c>
      <c r="M229" s="242">
        <f>G229*(1+L229/100)</f>
        <v>0</v>
      </c>
      <c r="N229" s="240">
        <v>0</v>
      </c>
      <c r="O229" s="240">
        <f>ROUND(E229*N229,2)</f>
        <v>0</v>
      </c>
      <c r="P229" s="240">
        <v>0</v>
      </c>
      <c r="Q229" s="240">
        <f>ROUND(E229*P229,2)</f>
        <v>0</v>
      </c>
      <c r="R229" s="242"/>
      <c r="S229" s="242" t="s">
        <v>132</v>
      </c>
      <c r="T229" s="243" t="s">
        <v>133</v>
      </c>
      <c r="U229" s="222">
        <v>0</v>
      </c>
      <c r="V229" s="222">
        <f>ROUND(E229*U229,2)</f>
        <v>0</v>
      </c>
      <c r="W229" s="222"/>
      <c r="X229" s="222" t="s">
        <v>167</v>
      </c>
      <c r="Y229" s="212"/>
      <c r="Z229" s="212"/>
      <c r="AA229" s="212"/>
      <c r="AB229" s="212"/>
      <c r="AC229" s="212"/>
      <c r="AD229" s="212"/>
      <c r="AE229" s="212"/>
      <c r="AF229" s="212"/>
      <c r="AG229" s="212" t="s">
        <v>168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x14ac:dyDescent="0.2">
      <c r="A230" s="224" t="s">
        <v>127</v>
      </c>
      <c r="B230" s="225" t="s">
        <v>91</v>
      </c>
      <c r="C230" s="245" t="s">
        <v>92</v>
      </c>
      <c r="D230" s="226"/>
      <c r="E230" s="227"/>
      <c r="F230" s="228"/>
      <c r="G230" s="228">
        <f>SUMIF(AG231:AG235,"&lt;&gt;NOR",G231:G235)</f>
        <v>0</v>
      </c>
      <c r="H230" s="228"/>
      <c r="I230" s="228">
        <f>SUM(I231:I235)</f>
        <v>0</v>
      </c>
      <c r="J230" s="228"/>
      <c r="K230" s="228">
        <f>SUM(K231:K235)</f>
        <v>0</v>
      </c>
      <c r="L230" s="228"/>
      <c r="M230" s="228">
        <f>SUM(M231:M235)</f>
        <v>0</v>
      </c>
      <c r="N230" s="227"/>
      <c r="O230" s="227">
        <f>SUM(O231:O235)</f>
        <v>0</v>
      </c>
      <c r="P230" s="227"/>
      <c r="Q230" s="227">
        <f>SUM(Q231:Q235)</f>
        <v>0</v>
      </c>
      <c r="R230" s="228"/>
      <c r="S230" s="228"/>
      <c r="T230" s="229"/>
      <c r="U230" s="223"/>
      <c r="V230" s="223">
        <f>SUM(V231:V235)</f>
        <v>18.32</v>
      </c>
      <c r="W230" s="223"/>
      <c r="X230" s="223"/>
      <c r="AG230" t="s">
        <v>128</v>
      </c>
    </row>
    <row r="231" spans="1:60" outlineLevel="1" x14ac:dyDescent="0.2">
      <c r="A231" s="230">
        <v>46</v>
      </c>
      <c r="B231" s="231" t="s">
        <v>365</v>
      </c>
      <c r="C231" s="247" t="s">
        <v>366</v>
      </c>
      <c r="D231" s="232" t="s">
        <v>220</v>
      </c>
      <c r="E231" s="233">
        <v>1145.0805800000001</v>
      </c>
      <c r="F231" s="234"/>
      <c r="G231" s="235">
        <f>ROUND(E231*F231,2)</f>
        <v>0</v>
      </c>
      <c r="H231" s="234"/>
      <c r="I231" s="235">
        <f>ROUND(E231*H231,2)</f>
        <v>0</v>
      </c>
      <c r="J231" s="234"/>
      <c r="K231" s="235">
        <f>ROUND(E231*J231,2)</f>
        <v>0</v>
      </c>
      <c r="L231" s="235">
        <v>21</v>
      </c>
      <c r="M231" s="235">
        <f>G231*(1+L231/100)</f>
        <v>0</v>
      </c>
      <c r="N231" s="233">
        <v>0</v>
      </c>
      <c r="O231" s="233">
        <f>ROUND(E231*N231,2)</f>
        <v>0</v>
      </c>
      <c r="P231" s="233">
        <v>0</v>
      </c>
      <c r="Q231" s="233">
        <f>ROUND(E231*P231,2)</f>
        <v>0</v>
      </c>
      <c r="R231" s="235" t="s">
        <v>166</v>
      </c>
      <c r="S231" s="235" t="s">
        <v>138</v>
      </c>
      <c r="T231" s="236" t="s">
        <v>138</v>
      </c>
      <c r="U231" s="222">
        <v>1.6E-2</v>
      </c>
      <c r="V231" s="222">
        <f>ROUND(E231*U231,2)</f>
        <v>18.32</v>
      </c>
      <c r="W231" s="222"/>
      <c r="X231" s="222" t="s">
        <v>367</v>
      </c>
      <c r="Y231" s="212"/>
      <c r="Z231" s="212"/>
      <c r="AA231" s="212"/>
      <c r="AB231" s="212"/>
      <c r="AC231" s="212"/>
      <c r="AD231" s="212"/>
      <c r="AE231" s="212"/>
      <c r="AF231" s="212"/>
      <c r="AG231" s="212" t="s">
        <v>368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59" t="s">
        <v>369</v>
      </c>
      <c r="D232" s="256"/>
      <c r="E232" s="256"/>
      <c r="F232" s="256"/>
      <c r="G232" s="256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170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60" t="s">
        <v>370</v>
      </c>
      <c r="D233" s="251"/>
      <c r="E233" s="252"/>
      <c r="F233" s="222"/>
      <c r="G233" s="222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172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60" t="s">
        <v>371</v>
      </c>
      <c r="D234" s="251"/>
      <c r="E234" s="252"/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172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60" t="s">
        <v>372</v>
      </c>
      <c r="D235" s="251"/>
      <c r="E235" s="252">
        <v>1145.0805800000001</v>
      </c>
      <c r="F235" s="222"/>
      <c r="G235" s="222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172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x14ac:dyDescent="0.2">
      <c r="A236" s="224" t="s">
        <v>127</v>
      </c>
      <c r="B236" s="225" t="s">
        <v>93</v>
      </c>
      <c r="C236" s="245" t="s">
        <v>94</v>
      </c>
      <c r="D236" s="226"/>
      <c r="E236" s="227"/>
      <c r="F236" s="228"/>
      <c r="G236" s="228">
        <f>SUMIF(AG237:AG244,"&lt;&gt;NOR",G237:G244)</f>
        <v>0</v>
      </c>
      <c r="H236" s="228"/>
      <c r="I236" s="228">
        <f>SUM(I237:I244)</f>
        <v>0</v>
      </c>
      <c r="J236" s="228"/>
      <c r="K236" s="228">
        <f>SUM(K237:K244)</f>
        <v>0</v>
      </c>
      <c r="L236" s="228"/>
      <c r="M236" s="228">
        <f>SUM(M237:M244)</f>
        <v>0</v>
      </c>
      <c r="N236" s="227"/>
      <c r="O236" s="227">
        <f>SUM(O237:O244)</f>
        <v>0.03</v>
      </c>
      <c r="P236" s="227"/>
      <c r="Q236" s="227">
        <f>SUM(Q237:Q244)</f>
        <v>0</v>
      </c>
      <c r="R236" s="228"/>
      <c r="S236" s="228"/>
      <c r="T236" s="229"/>
      <c r="U236" s="223"/>
      <c r="V236" s="223">
        <f>SUM(V237:V244)</f>
        <v>3.64</v>
      </c>
      <c r="W236" s="223"/>
      <c r="X236" s="223"/>
      <c r="AG236" t="s">
        <v>128</v>
      </c>
    </row>
    <row r="237" spans="1:60" outlineLevel="1" x14ac:dyDescent="0.2">
      <c r="A237" s="230">
        <v>47</v>
      </c>
      <c r="B237" s="231" t="s">
        <v>373</v>
      </c>
      <c r="C237" s="247" t="s">
        <v>374</v>
      </c>
      <c r="D237" s="232" t="s">
        <v>213</v>
      </c>
      <c r="E237" s="233">
        <v>22.5</v>
      </c>
      <c r="F237" s="234"/>
      <c r="G237" s="235">
        <f>ROUND(E237*F237,2)</f>
        <v>0</v>
      </c>
      <c r="H237" s="234"/>
      <c r="I237" s="235">
        <f>ROUND(E237*H237,2)</f>
        <v>0</v>
      </c>
      <c r="J237" s="234"/>
      <c r="K237" s="235">
        <f>ROUND(E237*J237,2)</f>
        <v>0</v>
      </c>
      <c r="L237" s="235">
        <v>21</v>
      </c>
      <c r="M237" s="235">
        <f>G237*(1+L237/100)</f>
        <v>0</v>
      </c>
      <c r="N237" s="233">
        <v>1.15E-3</v>
      </c>
      <c r="O237" s="233">
        <f>ROUND(E237*N237,2)</f>
        <v>0.03</v>
      </c>
      <c r="P237" s="233">
        <v>0</v>
      </c>
      <c r="Q237" s="233">
        <f>ROUND(E237*P237,2)</f>
        <v>0</v>
      </c>
      <c r="R237" s="235" t="s">
        <v>375</v>
      </c>
      <c r="S237" s="235" t="s">
        <v>138</v>
      </c>
      <c r="T237" s="236" t="s">
        <v>138</v>
      </c>
      <c r="U237" s="222">
        <v>0.16</v>
      </c>
      <c r="V237" s="222">
        <f>ROUND(E237*U237,2)</f>
        <v>3.6</v>
      </c>
      <c r="W237" s="222"/>
      <c r="X237" s="222" t="s">
        <v>167</v>
      </c>
      <c r="Y237" s="212"/>
      <c r="Z237" s="212"/>
      <c r="AA237" s="212"/>
      <c r="AB237" s="212"/>
      <c r="AC237" s="212"/>
      <c r="AD237" s="212"/>
      <c r="AE237" s="212"/>
      <c r="AF237" s="212"/>
      <c r="AG237" s="212" t="s">
        <v>168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9"/>
      <c r="B238" s="220"/>
      <c r="C238" s="260" t="s">
        <v>376</v>
      </c>
      <c r="D238" s="251"/>
      <c r="E238" s="252"/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172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60" t="s">
        <v>377</v>
      </c>
      <c r="D239" s="251"/>
      <c r="E239" s="252">
        <v>22.5</v>
      </c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172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30">
        <v>48</v>
      </c>
      <c r="B240" s="231" t="s">
        <v>378</v>
      </c>
      <c r="C240" s="247" t="s">
        <v>379</v>
      </c>
      <c r="D240" s="232" t="s">
        <v>220</v>
      </c>
      <c r="E240" s="233">
        <v>2.588E-2</v>
      </c>
      <c r="F240" s="234"/>
      <c r="G240" s="235">
        <f>ROUND(E240*F240,2)</f>
        <v>0</v>
      </c>
      <c r="H240" s="234"/>
      <c r="I240" s="235">
        <f>ROUND(E240*H240,2)</f>
        <v>0</v>
      </c>
      <c r="J240" s="234"/>
      <c r="K240" s="235">
        <f>ROUND(E240*J240,2)</f>
        <v>0</v>
      </c>
      <c r="L240" s="235">
        <v>21</v>
      </c>
      <c r="M240" s="235">
        <f>G240*(1+L240/100)</f>
        <v>0</v>
      </c>
      <c r="N240" s="233">
        <v>0</v>
      </c>
      <c r="O240" s="233">
        <f>ROUND(E240*N240,2)</f>
        <v>0</v>
      </c>
      <c r="P240" s="233">
        <v>0</v>
      </c>
      <c r="Q240" s="233">
        <f>ROUND(E240*P240,2)</f>
        <v>0</v>
      </c>
      <c r="R240" s="235" t="s">
        <v>375</v>
      </c>
      <c r="S240" s="235" t="s">
        <v>138</v>
      </c>
      <c r="T240" s="236" t="s">
        <v>138</v>
      </c>
      <c r="U240" s="222">
        <v>1.5669999999999999</v>
      </c>
      <c r="V240" s="222">
        <f>ROUND(E240*U240,2)</f>
        <v>0.04</v>
      </c>
      <c r="W240" s="222"/>
      <c r="X240" s="222" t="s">
        <v>367</v>
      </c>
      <c r="Y240" s="212"/>
      <c r="Z240" s="212"/>
      <c r="AA240" s="212"/>
      <c r="AB240" s="212"/>
      <c r="AC240" s="212"/>
      <c r="AD240" s="212"/>
      <c r="AE240" s="212"/>
      <c r="AF240" s="212"/>
      <c r="AG240" s="212" t="s">
        <v>368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59" t="s">
        <v>380</v>
      </c>
      <c r="D241" s="256"/>
      <c r="E241" s="256"/>
      <c r="F241" s="256"/>
      <c r="G241" s="256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170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9"/>
      <c r="B242" s="220"/>
      <c r="C242" s="260" t="s">
        <v>370</v>
      </c>
      <c r="D242" s="251"/>
      <c r="E242" s="252"/>
      <c r="F242" s="222"/>
      <c r="G242" s="222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172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60" t="s">
        <v>381</v>
      </c>
      <c r="D243" s="251"/>
      <c r="E243" s="252"/>
      <c r="F243" s="222"/>
      <c r="G243" s="222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172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9"/>
      <c r="B244" s="220"/>
      <c r="C244" s="260" t="s">
        <v>382</v>
      </c>
      <c r="D244" s="251"/>
      <c r="E244" s="252">
        <v>2.588E-2</v>
      </c>
      <c r="F244" s="222"/>
      <c r="G244" s="222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172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x14ac:dyDescent="0.2">
      <c r="A245" s="224" t="s">
        <v>127</v>
      </c>
      <c r="B245" s="225" t="s">
        <v>95</v>
      </c>
      <c r="C245" s="245" t="s">
        <v>96</v>
      </c>
      <c r="D245" s="226"/>
      <c r="E245" s="227"/>
      <c r="F245" s="228"/>
      <c r="G245" s="228">
        <f>SUMIF(AG246:AG262,"&lt;&gt;NOR",G246:G262)</f>
        <v>0</v>
      </c>
      <c r="H245" s="228"/>
      <c r="I245" s="228">
        <f>SUM(I246:I262)</f>
        <v>0</v>
      </c>
      <c r="J245" s="228"/>
      <c r="K245" s="228">
        <f>SUM(K246:K262)</f>
        <v>0</v>
      </c>
      <c r="L245" s="228"/>
      <c r="M245" s="228">
        <f>SUM(M246:M262)</f>
        <v>0</v>
      </c>
      <c r="N245" s="227"/>
      <c r="O245" s="227">
        <f>SUM(O246:O262)</f>
        <v>0</v>
      </c>
      <c r="P245" s="227"/>
      <c r="Q245" s="227">
        <f>SUM(Q246:Q262)</f>
        <v>0</v>
      </c>
      <c r="R245" s="228"/>
      <c r="S245" s="228"/>
      <c r="T245" s="229"/>
      <c r="U245" s="223"/>
      <c r="V245" s="223">
        <f>SUM(V246:V262)</f>
        <v>6.0500000000000007</v>
      </c>
      <c r="W245" s="223"/>
      <c r="X245" s="223"/>
      <c r="AG245" t="s">
        <v>128</v>
      </c>
    </row>
    <row r="246" spans="1:60" outlineLevel="1" x14ac:dyDescent="0.2">
      <c r="A246" s="230">
        <v>49</v>
      </c>
      <c r="B246" s="231" t="s">
        <v>383</v>
      </c>
      <c r="C246" s="247" t="s">
        <v>384</v>
      </c>
      <c r="D246" s="232" t="s">
        <v>220</v>
      </c>
      <c r="E246" s="233">
        <v>10.26</v>
      </c>
      <c r="F246" s="234"/>
      <c r="G246" s="235">
        <f>ROUND(E246*F246,2)</f>
        <v>0</v>
      </c>
      <c r="H246" s="234"/>
      <c r="I246" s="235">
        <f>ROUND(E246*H246,2)</f>
        <v>0</v>
      </c>
      <c r="J246" s="234"/>
      <c r="K246" s="235">
        <f>ROUND(E246*J246,2)</f>
        <v>0</v>
      </c>
      <c r="L246" s="235">
        <v>21</v>
      </c>
      <c r="M246" s="235">
        <f>G246*(1+L246/100)</f>
        <v>0</v>
      </c>
      <c r="N246" s="233">
        <v>0</v>
      </c>
      <c r="O246" s="233">
        <f>ROUND(E246*N246,2)</f>
        <v>0</v>
      </c>
      <c r="P246" s="233">
        <v>0</v>
      </c>
      <c r="Q246" s="233">
        <f>ROUND(E246*P246,2)</f>
        <v>0</v>
      </c>
      <c r="R246" s="235" t="s">
        <v>385</v>
      </c>
      <c r="S246" s="235" t="s">
        <v>138</v>
      </c>
      <c r="T246" s="236" t="s">
        <v>138</v>
      </c>
      <c r="U246" s="222">
        <v>0.49</v>
      </c>
      <c r="V246" s="222">
        <f>ROUND(E246*U246,2)</f>
        <v>5.03</v>
      </c>
      <c r="W246" s="222"/>
      <c r="X246" s="222" t="s">
        <v>386</v>
      </c>
      <c r="Y246" s="212"/>
      <c r="Z246" s="212"/>
      <c r="AA246" s="212"/>
      <c r="AB246" s="212"/>
      <c r="AC246" s="212"/>
      <c r="AD246" s="212"/>
      <c r="AE246" s="212"/>
      <c r="AF246" s="212"/>
      <c r="AG246" s="212" t="s">
        <v>387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19"/>
      <c r="B247" s="220"/>
      <c r="C247" s="260" t="s">
        <v>388</v>
      </c>
      <c r="D247" s="251"/>
      <c r="E247" s="252"/>
      <c r="F247" s="222"/>
      <c r="G247" s="22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172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60" t="s">
        <v>389</v>
      </c>
      <c r="D248" s="251"/>
      <c r="E248" s="252"/>
      <c r="F248" s="222"/>
      <c r="G248" s="222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172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19"/>
      <c r="B249" s="220"/>
      <c r="C249" s="260" t="s">
        <v>390</v>
      </c>
      <c r="D249" s="251"/>
      <c r="E249" s="252">
        <v>10.26</v>
      </c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172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30">
        <v>50</v>
      </c>
      <c r="B250" s="231" t="s">
        <v>391</v>
      </c>
      <c r="C250" s="247" t="s">
        <v>392</v>
      </c>
      <c r="D250" s="232" t="s">
        <v>220</v>
      </c>
      <c r="E250" s="233">
        <v>194.94</v>
      </c>
      <c r="F250" s="234"/>
      <c r="G250" s="235">
        <f>ROUND(E250*F250,2)</f>
        <v>0</v>
      </c>
      <c r="H250" s="234"/>
      <c r="I250" s="235">
        <f>ROUND(E250*H250,2)</f>
        <v>0</v>
      </c>
      <c r="J250" s="234"/>
      <c r="K250" s="235">
        <f>ROUND(E250*J250,2)</f>
        <v>0</v>
      </c>
      <c r="L250" s="235">
        <v>21</v>
      </c>
      <c r="M250" s="235">
        <f>G250*(1+L250/100)</f>
        <v>0</v>
      </c>
      <c r="N250" s="233">
        <v>0</v>
      </c>
      <c r="O250" s="233">
        <f>ROUND(E250*N250,2)</f>
        <v>0</v>
      </c>
      <c r="P250" s="233">
        <v>0</v>
      </c>
      <c r="Q250" s="233">
        <f>ROUND(E250*P250,2)</f>
        <v>0</v>
      </c>
      <c r="R250" s="235" t="s">
        <v>385</v>
      </c>
      <c r="S250" s="235" t="s">
        <v>138</v>
      </c>
      <c r="T250" s="236" t="s">
        <v>138</v>
      </c>
      <c r="U250" s="222">
        <v>0</v>
      </c>
      <c r="V250" s="222">
        <f>ROUND(E250*U250,2)</f>
        <v>0</v>
      </c>
      <c r="W250" s="222"/>
      <c r="X250" s="222" t="s">
        <v>386</v>
      </c>
      <c r="Y250" s="212"/>
      <c r="Z250" s="212"/>
      <c r="AA250" s="212"/>
      <c r="AB250" s="212"/>
      <c r="AC250" s="212"/>
      <c r="AD250" s="212"/>
      <c r="AE250" s="212"/>
      <c r="AF250" s="212"/>
      <c r="AG250" s="212" t="s">
        <v>387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19"/>
      <c r="B251" s="220"/>
      <c r="C251" s="260" t="s">
        <v>388</v>
      </c>
      <c r="D251" s="251"/>
      <c r="E251" s="252"/>
      <c r="F251" s="222"/>
      <c r="G251" s="222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172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19"/>
      <c r="B252" s="220"/>
      <c r="C252" s="260" t="s">
        <v>389</v>
      </c>
      <c r="D252" s="251"/>
      <c r="E252" s="252"/>
      <c r="F252" s="222"/>
      <c r="G252" s="222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172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9"/>
      <c r="B253" s="220"/>
      <c r="C253" s="260" t="s">
        <v>393</v>
      </c>
      <c r="D253" s="251"/>
      <c r="E253" s="252">
        <v>194.94</v>
      </c>
      <c r="F253" s="222"/>
      <c r="G253" s="222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172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30">
        <v>51</v>
      </c>
      <c r="B254" s="231" t="s">
        <v>394</v>
      </c>
      <c r="C254" s="247" t="s">
        <v>395</v>
      </c>
      <c r="D254" s="232" t="s">
        <v>220</v>
      </c>
      <c r="E254" s="233">
        <v>10.26</v>
      </c>
      <c r="F254" s="234"/>
      <c r="G254" s="235">
        <f>ROUND(E254*F254,2)</f>
        <v>0</v>
      </c>
      <c r="H254" s="234"/>
      <c r="I254" s="235">
        <f>ROUND(E254*H254,2)</f>
        <v>0</v>
      </c>
      <c r="J254" s="234"/>
      <c r="K254" s="235">
        <f>ROUND(E254*J254,2)</f>
        <v>0</v>
      </c>
      <c r="L254" s="235">
        <v>21</v>
      </c>
      <c r="M254" s="235">
        <f>G254*(1+L254/100)</f>
        <v>0</v>
      </c>
      <c r="N254" s="233">
        <v>0</v>
      </c>
      <c r="O254" s="233">
        <f>ROUND(E254*N254,2)</f>
        <v>0</v>
      </c>
      <c r="P254" s="233">
        <v>0</v>
      </c>
      <c r="Q254" s="233">
        <f>ROUND(E254*P254,2)</f>
        <v>0</v>
      </c>
      <c r="R254" s="235" t="s">
        <v>385</v>
      </c>
      <c r="S254" s="235" t="s">
        <v>138</v>
      </c>
      <c r="T254" s="236" t="s">
        <v>138</v>
      </c>
      <c r="U254" s="222">
        <v>0</v>
      </c>
      <c r="V254" s="222">
        <f>ROUND(E254*U254,2)</f>
        <v>0</v>
      </c>
      <c r="W254" s="222"/>
      <c r="X254" s="222" t="s">
        <v>386</v>
      </c>
      <c r="Y254" s="212"/>
      <c r="Z254" s="212"/>
      <c r="AA254" s="212"/>
      <c r="AB254" s="212"/>
      <c r="AC254" s="212"/>
      <c r="AD254" s="212"/>
      <c r="AE254" s="212"/>
      <c r="AF254" s="212"/>
      <c r="AG254" s="212" t="s">
        <v>387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9"/>
      <c r="B255" s="220"/>
      <c r="C255" s="260" t="s">
        <v>388</v>
      </c>
      <c r="D255" s="251"/>
      <c r="E255" s="252"/>
      <c r="F255" s="222"/>
      <c r="G255" s="222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172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19"/>
      <c r="B256" s="220"/>
      <c r="C256" s="260" t="s">
        <v>389</v>
      </c>
      <c r="D256" s="251"/>
      <c r="E256" s="252"/>
      <c r="F256" s="222"/>
      <c r="G256" s="222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172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9"/>
      <c r="B257" s="220"/>
      <c r="C257" s="260" t="s">
        <v>390</v>
      </c>
      <c r="D257" s="251"/>
      <c r="E257" s="252">
        <v>10.26</v>
      </c>
      <c r="F257" s="222"/>
      <c r="G257" s="222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172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ht="22.5" outlineLevel="1" x14ac:dyDescent="0.2">
      <c r="A258" s="230">
        <v>52</v>
      </c>
      <c r="B258" s="231" t="s">
        <v>396</v>
      </c>
      <c r="C258" s="247" t="s">
        <v>397</v>
      </c>
      <c r="D258" s="232" t="s">
        <v>220</v>
      </c>
      <c r="E258" s="233">
        <v>10.26</v>
      </c>
      <c r="F258" s="234"/>
      <c r="G258" s="235">
        <f>ROUND(E258*F258,2)</f>
        <v>0</v>
      </c>
      <c r="H258" s="234"/>
      <c r="I258" s="235">
        <f>ROUND(E258*H258,2)</f>
        <v>0</v>
      </c>
      <c r="J258" s="234"/>
      <c r="K258" s="235">
        <f>ROUND(E258*J258,2)</f>
        <v>0</v>
      </c>
      <c r="L258" s="235">
        <v>21</v>
      </c>
      <c r="M258" s="235">
        <f>G258*(1+L258/100)</f>
        <v>0</v>
      </c>
      <c r="N258" s="233">
        <v>0</v>
      </c>
      <c r="O258" s="233">
        <f>ROUND(E258*N258,2)</f>
        <v>0</v>
      </c>
      <c r="P258" s="233">
        <v>0</v>
      </c>
      <c r="Q258" s="233">
        <f>ROUND(E258*P258,2)</f>
        <v>0</v>
      </c>
      <c r="R258" s="235" t="s">
        <v>276</v>
      </c>
      <c r="S258" s="235" t="s">
        <v>138</v>
      </c>
      <c r="T258" s="236" t="s">
        <v>138</v>
      </c>
      <c r="U258" s="222">
        <v>9.9000000000000005E-2</v>
      </c>
      <c r="V258" s="222">
        <f>ROUND(E258*U258,2)</f>
        <v>1.02</v>
      </c>
      <c r="W258" s="222"/>
      <c r="X258" s="222" t="s">
        <v>386</v>
      </c>
      <c r="Y258" s="212"/>
      <c r="Z258" s="212"/>
      <c r="AA258" s="212"/>
      <c r="AB258" s="212"/>
      <c r="AC258" s="212"/>
      <c r="AD258" s="212"/>
      <c r="AE258" s="212"/>
      <c r="AF258" s="212"/>
      <c r="AG258" s="212" t="s">
        <v>387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19"/>
      <c r="B259" s="220"/>
      <c r="C259" s="259" t="s">
        <v>398</v>
      </c>
      <c r="D259" s="256"/>
      <c r="E259" s="256"/>
      <c r="F259" s="256"/>
      <c r="G259" s="256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170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19"/>
      <c r="B260" s="220"/>
      <c r="C260" s="260" t="s">
        <v>388</v>
      </c>
      <c r="D260" s="251"/>
      <c r="E260" s="252"/>
      <c r="F260" s="222"/>
      <c r="G260" s="222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172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9"/>
      <c r="B261" s="220"/>
      <c r="C261" s="260" t="s">
        <v>389</v>
      </c>
      <c r="D261" s="251"/>
      <c r="E261" s="252"/>
      <c r="F261" s="222"/>
      <c r="G261" s="222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172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9"/>
      <c r="B262" s="220"/>
      <c r="C262" s="260" t="s">
        <v>390</v>
      </c>
      <c r="D262" s="251"/>
      <c r="E262" s="252">
        <v>10.26</v>
      </c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172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x14ac:dyDescent="0.2">
      <c r="A263" s="3"/>
      <c r="B263" s="4"/>
      <c r="C263" s="248"/>
      <c r="D263" s="6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AE263">
        <v>15</v>
      </c>
      <c r="AF263">
        <v>21</v>
      </c>
      <c r="AG263" t="s">
        <v>114</v>
      </c>
    </row>
    <row r="264" spans="1:60" x14ac:dyDescent="0.2">
      <c r="A264" s="215"/>
      <c r="B264" s="216" t="s">
        <v>29</v>
      </c>
      <c r="C264" s="249"/>
      <c r="D264" s="217"/>
      <c r="E264" s="218"/>
      <c r="F264" s="218"/>
      <c r="G264" s="244">
        <f>G8+G89+G133+G138+G161+G172+G176+G196+G201+G225+G230+G236+G245</f>
        <v>0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AE264">
        <f>SUMIF(L7:L262,AE263,G7:G262)</f>
        <v>0</v>
      </c>
      <c r="AF264">
        <f>SUMIF(L7:L262,AF263,G7:G262)</f>
        <v>0</v>
      </c>
      <c r="AG264" t="s">
        <v>160</v>
      </c>
    </row>
    <row r="265" spans="1:60" x14ac:dyDescent="0.2">
      <c r="C265" s="250"/>
      <c r="D265" s="10"/>
      <c r="AG265" t="s">
        <v>161</v>
      </c>
    </row>
    <row r="266" spans="1:60" x14ac:dyDescent="0.2">
      <c r="D266" s="10"/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HWvstTZHl8xo5v4/2Yg10ItsAi6Z9O6gWACSOVx0MmBfiDw3fqhu4h1aNDlXh4zmtHvMt0RKDw4j/eDmlLzJQ==" saltValue="CoKArhU9G52rgsG7s7NIYw==" spinCount="100000" sheet="1"/>
  <mergeCells count="29">
    <mergeCell ref="C204:G204"/>
    <mergeCell ref="C210:G210"/>
    <mergeCell ref="C232:G232"/>
    <mergeCell ref="C241:G241"/>
    <mergeCell ref="C259:G259"/>
    <mergeCell ref="C144:G144"/>
    <mergeCell ref="C148:G148"/>
    <mergeCell ref="C163:G163"/>
    <mergeCell ref="C184:G184"/>
    <mergeCell ref="C198:G198"/>
    <mergeCell ref="C203:G203"/>
    <mergeCell ref="C100:G100"/>
    <mergeCell ref="C105:G105"/>
    <mergeCell ref="C110:G110"/>
    <mergeCell ref="C115:G115"/>
    <mergeCell ref="C120:G120"/>
    <mergeCell ref="C140:G140"/>
    <mergeCell ref="C18:G18"/>
    <mergeCell ref="C22:G22"/>
    <mergeCell ref="C31:G31"/>
    <mergeCell ref="C59:G59"/>
    <mergeCell ref="C63:G63"/>
    <mergeCell ref="C91:G91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'001 001 Pol'!Názvy_tisku</vt:lpstr>
      <vt:lpstr>oadresa</vt:lpstr>
      <vt:lpstr>Stavba!Objednatel</vt:lpstr>
      <vt:lpstr>Stavba!Objekt</vt:lpstr>
      <vt:lpstr>'00 00 Naklady'!Oblast_tisku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Kynyking</dc:creator>
  <cp:lastModifiedBy>Kynyking</cp:lastModifiedBy>
  <cp:lastPrinted>2019-03-19T12:27:02Z</cp:lastPrinted>
  <dcterms:created xsi:type="dcterms:W3CDTF">2009-04-08T07:15:50Z</dcterms:created>
  <dcterms:modified xsi:type="dcterms:W3CDTF">2022-02-19T07:53:16Z</dcterms:modified>
</cp:coreProperties>
</file>